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Public\Dropbox\_kidab\"/>
    </mc:Choice>
  </mc:AlternateContent>
  <xr:revisionPtr revIDLastSave="0" documentId="8_{010032D2-08C1-4B1D-B91D-D714F98E86AE}" xr6:coauthVersionLast="36" xr6:coauthVersionMax="36" xr10:uidLastSave="{00000000-0000-0000-0000-000000000000}"/>
  <bookViews>
    <workbookView xWindow="480" yWindow="225" windowWidth="22995" windowHeight="8895" xr2:uid="{00000000-000D-0000-FFFF-FFFF00000000}"/>
  </bookViews>
  <sheets>
    <sheet name="party" sheetId="1" r:id="rId1"/>
    <sheet name="entry price comparision" sheetId="17" r:id="rId2"/>
    <sheet name="add on examples" sheetId="8" r:id="rId3"/>
    <sheet name="Ideas" sheetId="9" r:id="rId4"/>
    <sheet name="S&amp;L offers ." sheetId="12" r:id="rId5"/>
    <sheet name="SCHOOL CHARITY PARTY" sheetId="15" r:id="rId6"/>
    <sheet name="Sheet3" sheetId="16" r:id="rId7"/>
  </sheets>
  <definedNames>
    <definedName name="_xlnm._FilterDatabase" localSheetId="3" hidden="1">Ideas!$A$2:$G$55</definedName>
    <definedName name="_xlnm.Print_Area" localSheetId="0">party!$A$1:$G$19</definedName>
  </definedNames>
  <calcPr calcId="162913"/>
</workbook>
</file>

<file path=xl/calcChain.xml><?xml version="1.0" encoding="utf-8"?>
<calcChain xmlns="http://schemas.openxmlformats.org/spreadsheetml/2006/main">
  <c r="F28" i="1" l="1"/>
  <c r="E28" i="1"/>
  <c r="D28" i="1"/>
  <c r="F29" i="1"/>
  <c r="E29" i="1"/>
  <c r="S29" i="17" l="1"/>
  <c r="S30" i="17" s="1"/>
  <c r="S31" i="17" s="1"/>
  <c r="S32" i="17" s="1"/>
  <c r="S33" i="17" s="1"/>
  <c r="S34" i="17" s="1"/>
  <c r="S35" i="17" s="1"/>
  <c r="S36" i="17" s="1"/>
  <c r="S9" i="17"/>
  <c r="S10" i="17" s="1"/>
  <c r="S11" i="17" s="1"/>
  <c r="S12" i="17" s="1"/>
  <c r="S13" i="17" s="1"/>
  <c r="S14" i="17" s="1"/>
  <c r="S15" i="17" s="1"/>
  <c r="S16" i="17" s="1"/>
  <c r="S26" i="17"/>
  <c r="S27" i="17" s="1"/>
  <c r="S6" i="17"/>
  <c r="S7" i="17" s="1"/>
  <c r="U18" i="17" l="1"/>
  <c r="U17" i="17"/>
  <c r="U16" i="17"/>
  <c r="U15" i="17"/>
  <c r="U14" i="17"/>
  <c r="U13" i="17"/>
  <c r="U12" i="17"/>
  <c r="U11" i="17"/>
  <c r="U10" i="17"/>
  <c r="U9" i="17"/>
  <c r="U8" i="17"/>
  <c r="U7" i="17"/>
  <c r="U6" i="17"/>
  <c r="U5" i="17"/>
  <c r="U4" i="17"/>
  <c r="U37" i="17"/>
  <c r="U36" i="17"/>
  <c r="U35" i="17"/>
  <c r="U34" i="17"/>
  <c r="U33" i="17"/>
  <c r="U32" i="17"/>
  <c r="U31" i="17"/>
  <c r="U30" i="17"/>
  <c r="U29" i="17"/>
  <c r="U28" i="17"/>
  <c r="U27" i="17"/>
  <c r="U26" i="17"/>
  <c r="U25" i="17"/>
  <c r="U24" i="17"/>
  <c r="V37" i="17"/>
  <c r="V29" i="17"/>
  <c r="V26" i="17"/>
  <c r="V25" i="17"/>
  <c r="V24" i="17"/>
  <c r="V17" i="17"/>
  <c r="V9" i="17"/>
  <c r="V6" i="17"/>
  <c r="V5" i="17"/>
  <c r="X9" i="17"/>
  <c r="V4" i="17"/>
  <c r="Q30" i="17"/>
  <c r="Q31" i="17" s="1"/>
  <c r="Q32" i="17" s="1"/>
  <c r="Q33" i="17" s="1"/>
  <c r="Q34" i="17" s="1"/>
  <c r="Q27" i="17"/>
  <c r="Q28" i="17" s="1"/>
  <c r="V28" i="17" s="1"/>
  <c r="Q10" i="17"/>
  <c r="Q11" i="17" s="1"/>
  <c r="Q12" i="17" s="1"/>
  <c r="Q13" i="17" s="1"/>
  <c r="Q14" i="17" s="1"/>
  <c r="Q7" i="17"/>
  <c r="V7" i="17" s="1"/>
  <c r="H17" i="17"/>
  <c r="H15" i="17"/>
  <c r="H28" i="17"/>
  <c r="H25" i="17"/>
  <c r="V10" i="17" l="1"/>
  <c r="Q35" i="17"/>
  <c r="V34" i="17"/>
  <c r="V14" i="17"/>
  <c r="Q15" i="17"/>
  <c r="Q8" i="17"/>
  <c r="V11" i="17"/>
  <c r="V33" i="17"/>
  <c r="V12" i="17"/>
  <c r="V13" i="17"/>
  <c r="V30" i="17"/>
  <c r="V31" i="17"/>
  <c r="V32" i="17"/>
  <c r="V27" i="17"/>
  <c r="Q36" i="17" l="1"/>
  <c r="V8" i="17"/>
  <c r="Q16" i="17"/>
  <c r="V15" i="17"/>
  <c r="V35" i="17"/>
  <c r="X37" i="17"/>
  <c r="X31" i="17"/>
  <c r="X30" i="17"/>
  <c r="X29" i="17"/>
  <c r="X28" i="17"/>
  <c r="X25" i="17"/>
  <c r="X8" i="17"/>
  <c r="X5" i="17"/>
  <c r="V16" i="17" l="1"/>
  <c r="V36" i="17"/>
  <c r="D40" i="1"/>
  <c r="D39" i="1"/>
  <c r="W37" i="17" l="1"/>
  <c r="W36" i="17"/>
  <c r="W35" i="17"/>
  <c r="W34" i="17"/>
  <c r="W33" i="17"/>
  <c r="W32" i="17"/>
  <c r="W31" i="17"/>
  <c r="W30" i="17"/>
  <c r="W29" i="17"/>
  <c r="W28" i="17"/>
  <c r="W27" i="17"/>
  <c r="W26" i="17"/>
  <c r="W25" i="17"/>
  <c r="W24" i="17"/>
  <c r="W17" i="17"/>
  <c r="W16" i="17"/>
  <c r="W15" i="17"/>
  <c r="W14" i="17"/>
  <c r="W13" i="17"/>
  <c r="W12" i="17"/>
  <c r="W11" i="17"/>
  <c r="W10" i="17"/>
  <c r="W9" i="17"/>
  <c r="W8" i="17"/>
  <c r="W7" i="17"/>
  <c r="W6" i="17"/>
  <c r="W5" i="17"/>
  <c r="D11" i="15" l="1"/>
  <c r="D9" i="15"/>
  <c r="D12" i="15" l="1"/>
  <c r="D10" i="15"/>
  <c r="E5" i="15"/>
  <c r="G5" i="15" s="1"/>
  <c r="I17" i="1" l="1"/>
  <c r="B77" i="9" l="1"/>
  <c r="B76" i="9"/>
  <c r="G19" i="1" l="1"/>
  <c r="I15" i="1" l="1"/>
  <c r="H16" i="1"/>
  <c r="I16" i="1" l="1"/>
  <c r="E37" i="1" l="1"/>
  <c r="E33" i="1"/>
  <c r="E31" i="1"/>
  <c r="B28" i="1" l="1"/>
  <c r="H29" i="1" l="1"/>
  <c r="H28" i="1"/>
  <c r="B29" i="1"/>
  <c r="G28" i="1" l="1"/>
  <c r="G29" i="1"/>
  <c r="F31" i="1" l="1"/>
  <c r="D29" i="1"/>
  <c r="C29" i="1"/>
  <c r="C28" i="1"/>
  <c r="B31" i="1" l="1"/>
  <c r="D31" i="1"/>
  <c r="C31" i="1"/>
  <c r="F37" i="1" l="1"/>
  <c r="F33" i="1"/>
  <c r="D37" i="1"/>
  <c r="D35" i="1"/>
  <c r="D33" i="1"/>
  <c r="C37" i="1"/>
  <c r="C35" i="1"/>
  <c r="C33" i="1"/>
  <c r="B35" i="1"/>
  <c r="B37" i="1"/>
  <c r="B33" i="1"/>
</calcChain>
</file>

<file path=xl/sharedStrings.xml><?xml version="1.0" encoding="utf-8"?>
<sst xmlns="http://schemas.openxmlformats.org/spreadsheetml/2006/main" count="803" uniqueCount="354">
  <si>
    <t>Party Type</t>
  </si>
  <si>
    <t>Number of Guests</t>
  </si>
  <si>
    <t>Party food</t>
  </si>
  <si>
    <t>Party host</t>
  </si>
  <si>
    <t>Length of party</t>
  </si>
  <si>
    <t>30 minutes</t>
  </si>
  <si>
    <t>2 Hours</t>
  </si>
  <si>
    <t>every day</t>
  </si>
  <si>
    <t>n/a</t>
  </si>
  <si>
    <t>30 mins</t>
  </si>
  <si>
    <t>FREE</t>
  </si>
  <si>
    <t>min 15 - max 100</t>
  </si>
  <si>
    <t>Exclusive Use Hire</t>
  </si>
  <si>
    <t>Sat/Sun and school holidays</t>
  </si>
  <si>
    <t>Unlimited squash and water</t>
  </si>
  <si>
    <t>Age range</t>
  </si>
  <si>
    <t>Mon-Fri
(term time only)</t>
  </si>
  <si>
    <t>P</t>
  </si>
  <si>
    <t>Availability (days)</t>
  </si>
  <si>
    <t>Description</t>
  </si>
  <si>
    <t>min 16 - max 32</t>
  </si>
  <si>
    <t>min</t>
  </si>
  <si>
    <t>min (17+)</t>
  </si>
  <si>
    <t>max</t>
  </si>
  <si>
    <t>KIDS IN ACTION</t>
  </si>
  <si>
    <t>SELECT ADD-ONS</t>
  </si>
  <si>
    <r>
      <t>·</t>
    </r>
    <r>
      <rPr>
        <sz val="7"/>
        <color rgb="FF000000"/>
        <rFont val="Times New Roman"/>
        <family val="1"/>
      </rPr>
      <t xml:space="preserve">         </t>
    </r>
  </si>
  <si>
    <t>Bag - Football Party Bag</t>
  </si>
  <si>
    <t>Filled with sweets and toys for boys</t>
  </si>
  <si>
    <t>Qty:</t>
  </si>
  <si>
    <t>Add To Cart</t>
  </si>
  <si>
    <t>Bag - Ice Kingdom Bag For Girls</t>
  </si>
  <si>
    <t>Filled with sweets and PRINCESS toys for girls</t>
  </si>
  <si>
    <t>Bag - I'm Fabulous</t>
  </si>
  <si>
    <t>Filled with sweets and toys for girls</t>
  </si>
  <si>
    <t>Bag - Pirate Party Bag</t>
  </si>
  <si>
    <t>Bag - Princess Party Bag</t>
  </si>
  <si>
    <t>Bag - Superheros Party Bag</t>
  </si>
  <si>
    <r>
      <t>·</t>
    </r>
    <r>
      <rPr>
        <sz val="12"/>
        <color theme="1"/>
        <rFont val="Times New Roman"/>
        <family val="1"/>
      </rPr>
      <t xml:space="preserve">  </t>
    </r>
  </si>
  <si>
    <t>Balloon - Punch Balloon</t>
  </si>
  <si>
    <r>
      <t>Punch Balloons in </t>
    </r>
    <r>
      <rPr>
        <sz val="9.5"/>
        <color theme="1"/>
        <rFont val="Times New Roman"/>
        <family val="1"/>
      </rPr>
      <t>assorted coloured</t>
    </r>
  </si>
  <si>
    <t>Biscuit Platter</t>
  </si>
  <si>
    <t>Food - Adult Sharing Platter</t>
  </si>
  <si>
    <t>Serves 5 (vegetarian option is available too)</t>
  </si>
  <si>
    <t>Nachos, Garlic Mushrooms, Chicken Goujons, Mozzarella Dippers, Onion Rings, Potato Wedges and Garlic Bread served with Sour Cream, BBQ Sauce and Mayonnaise</t>
  </si>
  <si>
    <r>
      <t>·</t>
    </r>
    <r>
      <rPr>
        <sz val="12"/>
        <color theme="1"/>
        <rFont val="Times New Roman"/>
        <family val="1"/>
      </rPr>
      <t xml:space="preserve">  </t>
    </r>
    <r>
      <rPr>
        <b/>
        <sz val="18"/>
        <color theme="1"/>
        <rFont val="Times New Roman"/>
        <family val="1"/>
      </rPr>
      <t>£8.75</t>
    </r>
  </si>
  <si>
    <t>Food - Coffee Pot</t>
  </si>
  <si>
    <t>Serves 5</t>
  </si>
  <si>
    <t>Food - Indian Sharing Platter</t>
  </si>
  <si>
    <r>
      <t>Serves 5 (</t>
    </r>
    <r>
      <rPr>
        <sz val="9.5"/>
        <color rgb="FF141823"/>
        <rFont val="Times New Roman"/>
        <family val="1"/>
      </rPr>
      <t>Samosas, Onion Bargees, Pakoras, Sweetcorn Fritters, Potato Wedges, Garlic and Coriander Naan Bread served with Mango Chutney plus a salad garnish)</t>
    </r>
  </si>
  <si>
    <r>
      <t>·</t>
    </r>
    <r>
      <rPr>
        <sz val="12"/>
        <color theme="1"/>
        <rFont val="Times New Roman"/>
        <family val="1"/>
      </rPr>
      <t xml:space="preserve">  </t>
    </r>
    <r>
      <rPr>
        <b/>
        <sz val="18"/>
        <color theme="1"/>
        <rFont val="Times New Roman"/>
        <family val="1"/>
      </rPr>
      <t>£5.50</t>
    </r>
  </si>
  <si>
    <t>Food - Tea Pot</t>
  </si>
  <si>
    <t>KIDS SPACE CROYDON</t>
  </si>
  <si>
    <t>01.Bronze Celebration Package</t>
  </si>
  <si>
    <t>Party hats, blowouts, streamers and 1 x bottle of kids' champagne</t>
  </si>
  <si>
    <t>02.Silver Celebration Package</t>
  </si>
  <si>
    <t>2 x bottle of kids' champagne, 15 x latex helium balloons, party hat and blow out for each child and streamers</t>
  </si>
  <si>
    <t>03.Gold Celebration Package</t>
  </si>
  <si>
    <t>3 x bottles of kids' champagne, 25 x latex helium balloons, 1 x foil balloon, party hat and blowout for each child and streamers</t>
  </si>
  <si>
    <t>04.Childrens Champagne</t>
  </si>
  <si>
    <t>Childrens Champagne</t>
  </si>
  <si>
    <t>Here we have the finest kids champage all the way from the vinyards of Spain!</t>
  </si>
  <si>
    <t>This non alcholic drink puts the fizz into any party!  A real corker! It will really make the children sparkle and is a fantastic little addition to your party.</t>
  </si>
  <si>
    <t>05.Kidspace Chocolate Fudge Cake (Serves 16)</t>
  </si>
  <si>
    <t>Kidspace Chocolate Fudge Cake</t>
  </si>
  <si>
    <t>We can even do the cake for you! Enjoy our yummy chocolate fudge cake.</t>
  </si>
  <si>
    <t>It has a chocolatey sponge a fudge butter cream filling and lashings of chocolate sauce on top.</t>
  </si>
  <si>
    <t>Delicious for all! Why worry when we can do it for you? Treat everyone and have a Kidspace birthday cake. Serves 16.</t>
  </si>
  <si>
    <r>
      <t>·</t>
    </r>
    <r>
      <rPr>
        <sz val="7"/>
        <color rgb="FF000000"/>
        <rFont val="Times New Roman"/>
        <family val="1"/>
      </rPr>
      <t xml:space="preserve">         </t>
    </r>
    <r>
      <rPr>
        <b/>
        <sz val="18"/>
        <color rgb="FF000000"/>
        <rFont val="Arial"/>
        <family val="2"/>
      </rPr>
      <t>£20.00</t>
    </r>
  </si>
  <si>
    <t>06.23 Cupcake Tower</t>
  </si>
  <si>
    <t>A birthday cake with a difference. Buy 23 and pay for only 20!</t>
  </si>
  <si>
    <t>07.15 Cupcake Tower</t>
  </si>
  <si>
    <t>A birthday cake with a difference.  15 cupcakes set on top of a cupcake tower</t>
  </si>
  <si>
    <t>08.13 Cupcake Tower</t>
  </si>
  <si>
    <t>A birthday cake with a difference. 13 Cupcakes set on a cupcake tower.</t>
  </si>
  <si>
    <r>
      <t>·</t>
    </r>
    <r>
      <rPr>
        <sz val="7"/>
        <color rgb="FF000000"/>
        <rFont val="Times New Roman"/>
        <family val="1"/>
      </rPr>
      <t xml:space="preserve">         </t>
    </r>
    <r>
      <rPr>
        <b/>
        <sz val="18"/>
        <color rgb="FF000000"/>
        <rFont val="Arial"/>
        <family val="2"/>
      </rPr>
      <t>£18.00</t>
    </r>
  </si>
  <si>
    <t>09.*Offer* 3 For 2 Adult Pizza Platters</t>
  </si>
  <si>
    <t>Buy 2 Adult Platters and get the 3rd Platter FREE! 3 Platters consists of 3 pizzas, slices of cheesy garlic bread, olives and carrot and cucumber sticks with a selection of dips.</t>
  </si>
  <si>
    <r>
      <t>·</t>
    </r>
    <r>
      <rPr>
        <sz val="7"/>
        <color rgb="FF000000"/>
        <rFont val="Times New Roman"/>
        <family val="1"/>
      </rPr>
      <t xml:space="preserve">         </t>
    </r>
    <r>
      <rPr>
        <b/>
        <sz val="18"/>
        <color rgb="FF000000"/>
        <rFont val="Arial"/>
        <family val="2"/>
      </rPr>
      <t>£9.00</t>
    </r>
  </si>
  <si>
    <t>10.Adult Pizza Platter</t>
  </si>
  <si>
    <t>Our adult platters are a fantastic way to satisfy the more grown up guests. With a pizza, cheesy bread, olives and a range of dips. This is the perfect way to complete the party experience for all of your guests.</t>
  </si>
  <si>
    <t>11.Adult Sandwich Platter To Serve 4 Adults</t>
  </si>
  <si>
    <t>A mixed sandwich platter, serves up to 4 adults</t>
  </si>
  <si>
    <t>12.Adult Sandwich Platter To Serve 8 Adults</t>
  </si>
  <si>
    <t>Mixed Sandwich platters serves up to  8 adults                          </t>
  </si>
  <si>
    <t>14.Pot Of Tea</t>
  </si>
  <si>
    <t>If tea is your fancy then why not have a pot of tea ready at your request and brought to your table. Serves 6 cups</t>
  </si>
  <si>
    <t>15.Pot Of Filter Coffee</t>
  </si>
  <si>
    <t>Your own caffetiere of filtered coffee, serves 4 cups</t>
  </si>
  <si>
    <r>
      <t>·</t>
    </r>
    <r>
      <rPr>
        <sz val="7"/>
        <color rgb="FF000000"/>
        <rFont val="Times New Roman"/>
        <family val="1"/>
      </rPr>
      <t xml:space="preserve">         </t>
    </r>
    <r>
      <rPr>
        <b/>
        <sz val="18"/>
        <color rgb="FF000000"/>
        <rFont val="Arial"/>
        <family val="2"/>
      </rPr>
      <t>£12.00</t>
    </r>
  </si>
  <si>
    <t>16.Sweet Platter</t>
  </si>
  <si>
    <t>A tray of sweets including biscuits, swiss roll slices, jelly sweets etc.</t>
  </si>
  <si>
    <r>
      <t>·</t>
    </r>
    <r>
      <rPr>
        <sz val="7"/>
        <color rgb="FF000000"/>
        <rFont val="Times New Roman"/>
        <family val="1"/>
      </rPr>
      <t xml:space="preserve">         </t>
    </r>
    <r>
      <rPr>
        <b/>
        <sz val="18"/>
        <color rgb="FF000000"/>
        <rFont val="Arial"/>
        <family val="2"/>
      </rPr>
      <t>£5.00</t>
    </r>
  </si>
  <si>
    <t>17.Teddy Bear Outfits</t>
  </si>
  <si>
    <t>You can now choose to customise your Bears with a fantastic choice of Outfits. Add these to your order so each child will be able to select an outfit for their bear!</t>
  </si>
  <si>
    <t>8-16</t>
  </si>
  <si>
    <t>Party bags</t>
  </si>
  <si>
    <t>from £2 each</t>
  </si>
  <si>
    <t>.</t>
  </si>
  <si>
    <t>up to 12 years old</t>
  </si>
  <si>
    <t>Free £2 Voucher with every £10 Snakes &amp; Ladders Gift Voucher purchased!</t>
  </si>
  <si>
    <t>2 for 1 Electric Bike Rides this October</t>
  </si>
  <si>
    <t>Free entry for a grandparent per full paying child. Make sure you show this post on your phone or print the page off and bring it with you to claim free entry.</t>
  </si>
  <si>
    <t>Coming to play this weekend? Remember to collect your double loyalty points (see our fb timeline for full details) and make sure you join in our Perishing Pirate Trail for Talk Like A Pirate Day tomorrow... arrrrr!</t>
  </si>
  <si>
    <t>member, now the schools are back our Toddler Sessions have returned with Musical Mayhem on Tuesdays at 11am (with the fab. Caterpillar Music) and Arty Crafty on Thursdays at 11am.</t>
  </si>
  <si>
    <t>Psst! Free drink refill when you check in on facebook! When you come and play please 'check in' and as a little thank you, you can enjoy a free drink refill.</t>
  </si>
  <si>
    <t>Make sure you collect your loyalty points when you visit us this summer!‪#‎6thChildEntryFree‬</t>
  </si>
  <si>
    <t>Remember this Sunday it's ‪#‎IceCreamDay‬, Find out how to get your free mini milk (while stocks last) athttps://www.facebook.com/events/433527943493928/</t>
  </si>
  <si>
    <t>Only a few days left to win a Stagecoach Holiday Workshop and family tickets to come and play here at Snakes and Ladders - http://www.snakes-and-ladders.co.uk/stagecoach/</t>
  </si>
  <si>
    <t>z pre nov 15</t>
  </si>
  <si>
    <t>Adults and babies under 12 months</t>
  </si>
  <si>
    <t>crm for manging customer data and us to target (eg offers to people who havingt been for a while)</t>
  </si>
  <si>
    <t xml:space="preserve">Time in playframe </t>
  </si>
  <si>
    <t>1 hour 30 minutes 
(Adventure World Only)</t>
  </si>
  <si>
    <r>
      <t xml:space="preserve">1 hour 30 minutes 
</t>
    </r>
    <r>
      <rPr>
        <b/>
        <sz val="16"/>
        <color theme="0"/>
        <rFont val="Comic Sans MS"/>
        <family val="4"/>
      </rPr>
      <t>(Toddler Town &amp; Adventure World)</t>
    </r>
  </si>
  <si>
    <t>9:30am-1:30pm</t>
  </si>
  <si>
    <t>Availability (start times)</t>
  </si>
  <si>
    <t>min 6 - max 30
 please contact us for a price if you want more that 30 guests</t>
  </si>
  <si>
    <t>min 8 - max 30
 please contact us for a price if you want more that 30 guests</t>
  </si>
  <si>
    <t>base price</t>
  </si>
  <si>
    <t>16 from base</t>
  </si>
  <si>
    <t>17 base price</t>
  </si>
  <si>
    <t>… for early years or juniors:  romping fun on either Adventure World or Toddler Town, followed by delicious food in one of our funky party rooms with disco lights and your choice of music</t>
  </si>
  <si>
    <t>.. for early years or juniors:  romping fun on either the main playframe or Toddler Town and followed by delicious food in one of our funky party rooms.</t>
  </si>
  <si>
    <t>4pm</t>
  </si>
  <si>
    <t>9:30pm-4pm</t>
  </si>
  <si>
    <t>9:30am-4pm</t>
  </si>
  <si>
    <t>pros</t>
  </si>
  <si>
    <t>cons</t>
  </si>
  <si>
    <t>summer pricing</t>
  </si>
  <si>
    <t>offers - ask up north</t>
  </si>
  <si>
    <t>group discounts</t>
  </si>
  <si>
    <t>newsletter</t>
  </si>
  <si>
    <t xml:space="preserve">Party food in atrium </t>
  </si>
  <si>
    <t>Pre-schoolers</t>
  </si>
  <si>
    <t>OPTIONAL UPGRADE FROM £30</t>
  </si>
  <si>
    <t>SUPER VALUE 
Pre-schooler Party</t>
  </si>
  <si>
    <t>1 hour 30 minutes *
(Adventure World Only)</t>
  </si>
  <si>
    <t>5 to 14 years old</t>
  </si>
  <si>
    <t>Mon-Thurs
(term time only)</t>
  </si>
  <si>
    <t xml:space="preserve">Party price </t>
  </si>
  <si>
    <t>… the juniors: have the place to yourself for a laser battle*!  Exclusive use of Adventure World with delicious party buffet in the main atrium with your choice of music</t>
  </si>
  <si>
    <t>... for your pre-schooler and all their friends to play in Toddler Town and/or Adventure World (which will be free from older kids during school time).  Follow this with fun and food in the main atruim or upgrade to one of our excusive party rooms.</t>
  </si>
  <si>
    <r>
      <t xml:space="preserve">Time in private party room 
</t>
    </r>
    <r>
      <rPr>
        <b/>
        <sz val="14"/>
        <color theme="1"/>
        <rFont val="Comic Sans MS"/>
        <family val="4"/>
      </rPr>
      <t>(disco lights &amp; your choice of music)</t>
    </r>
  </si>
  <si>
    <t>6:15pm</t>
  </si>
  <si>
    <t>advance payment discount</t>
  </si>
  <si>
    <t>flourescent spinner</t>
  </si>
  <si>
    <t>offer to playschemes</t>
  </si>
  <si>
    <t>holiday discount for childminders</t>
  </si>
  <si>
    <t>summer prices???</t>
  </si>
  <si>
    <t>go throigh XERO</t>
  </si>
  <si>
    <t>insultaion get man in to advise on door</t>
  </si>
  <si>
    <t>video for laser party in dark</t>
  </si>
  <si>
    <t>free play pass with parties in summer</t>
  </si>
  <si>
    <t>charirty offer reminder</t>
  </si>
  <si>
    <t>vitual tour and stills and vdieo</t>
  </si>
  <si>
    <t>shgoe rack - see https://www.google.co.uk/maps/@51.3676671,-0.6883236,3a,75y,265.13h,72.72t/data=!3m7!1e1!3m5!1siLyBEv7Mva4AAAQvOitl9A!2e0!3e2!7i13312!8i6656!6m1!1e1</t>
  </si>
  <si>
    <t>potential extra customers</t>
  </si>
  <si>
    <t>Special needs discounts</t>
  </si>
  <si>
    <t>rest of the world doesn’t want spackers</t>
  </si>
  <si>
    <t>annual pass - see kidspace and kids in action monkey bisiness</t>
  </si>
  <si>
    <t>over use?  Track and mitigate</t>
  </si>
  <si>
    <t xml:space="preserve">little bird </t>
  </si>
  <si>
    <t>encourage repeat parties</t>
  </si>
  <si>
    <t>good in quiet times</t>
  </si>
  <si>
    <t>good times</t>
  </si>
  <si>
    <t>need startegy for next year whilst fresh</t>
  </si>
  <si>
    <t>more peoapl late in the day</t>
  </si>
  <si>
    <t>off peak after 1600</t>
  </si>
  <si>
    <t>will people wait?</t>
  </si>
  <si>
    <t>not dark enough</t>
  </si>
  <si>
    <t>staff incentive for café per perosn</t>
  </si>
  <si>
    <t>school exclusive use charity scheme</t>
  </si>
  <si>
    <t>wait for google tour</t>
  </si>
  <si>
    <t>tickets not gift cards to send out as raffle prizes</t>
  </si>
  <si>
    <t>email sent</t>
  </si>
  <si>
    <t>doing it</t>
  </si>
  <si>
    <t>blog?</t>
  </si>
  <si>
    <t>redesign web</t>
  </si>
  <si>
    <t>santa groto</t>
  </si>
  <si>
    <t>floor polisher</t>
  </si>
  <si>
    <t xml:space="preserve">cost </t>
  </si>
  <si>
    <t>summer time playpass</t>
  </si>
  <si>
    <t>Dicso to party package?  Reduce time/increase price/ giggles</t>
  </si>
  <si>
    <t>SHOP</t>
  </si>
  <si>
    <t>PARTY</t>
  </si>
  <si>
    <t>advertise group discounts</t>
  </si>
  <si>
    <t>awat google tour</t>
  </si>
  <si>
    <t>PRICING</t>
  </si>
  <si>
    <t>MARKETING</t>
  </si>
  <si>
    <t>PARTIES</t>
  </si>
  <si>
    <t>INCENTIVES</t>
  </si>
  <si>
    <t>GENERAL</t>
  </si>
  <si>
    <t>COST REDUCTION</t>
  </si>
  <si>
    <t>REVENUE GENERATOR</t>
  </si>
  <si>
    <t>SUMMER SOLUTIONS</t>
  </si>
  <si>
    <t>set up party add ons sheet on web and put link to it from invoice</t>
  </si>
  <si>
    <t>Group</t>
  </si>
  <si>
    <t>Subject</t>
  </si>
  <si>
    <t>actions</t>
  </si>
  <si>
    <t>Complaints log - how do we maintian sight of what people are saying?</t>
  </si>
  <si>
    <t xml:space="preserve">GENERAL </t>
  </si>
  <si>
    <t>name badges for staff</t>
  </si>
  <si>
    <t>rev</t>
  </si>
  <si>
    <t>cost/logistics</t>
  </si>
  <si>
    <t>TOO DIFFICULT</t>
  </si>
  <si>
    <t>reject</t>
  </si>
  <si>
    <t>review demand and increase prices</t>
  </si>
  <si>
    <t>review rules of play - put up on wll?</t>
  </si>
  <si>
    <t>survey moneky - free customer survey</t>
  </si>
  <si>
    <t xml:space="preserve">up front income - footfall and café </t>
  </si>
  <si>
    <t>advance payment and commitment</t>
  </si>
  <si>
    <t>climbing frame for summer alternative</t>
  </si>
  <si>
    <t>doug to find brush, and check with insultation</t>
  </si>
  <si>
    <t>doug to email</t>
  </si>
  <si>
    <t>dping it</t>
  </si>
  <si>
    <t>low prioity</t>
  </si>
  <si>
    <t>advertise laser tag/ facebook/ redo vdieo</t>
  </si>
  <si>
    <t>two weekly offer</t>
  </si>
  <si>
    <t>credit card, new account for tracey</t>
  </si>
  <si>
    <t>waiting matt the film  ADD PRICE, cheap parties ADD PRICE</t>
  </si>
  <si>
    <t>redo website</t>
  </si>
  <si>
    <t>DONE</t>
  </si>
  <si>
    <t>SUMMER</t>
  </si>
  <si>
    <t>2 emails 1 month ahead 1 two months - 10% discount</t>
  </si>
  <si>
    <t>Harri</t>
  </si>
  <si>
    <t>blinds for party rooms</t>
  </si>
  <si>
    <t>HH look - and compare sankes and laddres</t>
  </si>
  <si>
    <t>play and eat</t>
  </si>
  <si>
    <t>PRICIING</t>
  </si>
  <si>
    <t xml:space="preserve">look at snakes  and </t>
  </si>
  <si>
    <t>monthly pass -summer only</t>
  </si>
  <si>
    <t>off peak pass</t>
  </si>
  <si>
    <t>doug to find out ASAP - cpomtact manufatctiurers</t>
  </si>
  <si>
    <t>logistic</t>
  </si>
  <si>
    <t>exrtra tv upstairs</t>
  </si>
  <si>
    <t>500+200 fitting</t>
  </si>
  <si>
    <t xml:space="preserve">in place - do we want to advertise?  </t>
  </si>
  <si>
    <t>see kidspace - not sure how to organise it - easier to use little bird?</t>
  </si>
  <si>
    <t>separte disco room add on.</t>
  </si>
  <si>
    <t>LATER</t>
  </si>
  <si>
    <t>mezanine</t>
  </si>
  <si>
    <t>General</t>
  </si>
  <si>
    <t>doug to do</t>
  </si>
  <si>
    <t>doug to buy</t>
  </si>
  <si>
    <t>H to do</t>
  </si>
  <si>
    <t>10% off weith repeat parties - do email at 2 months then reminder</t>
  </si>
  <si>
    <t>complete</t>
  </si>
  <si>
    <t>later</t>
  </si>
  <si>
    <t xml:space="preserve">consider summer/monthly version first  </t>
  </si>
  <si>
    <t>waiting</t>
  </si>
  <si>
    <t>H to propose</t>
  </si>
  <si>
    <t>REJECT</t>
  </si>
  <si>
    <t>update video</t>
  </si>
  <si>
    <t>party footage - prices, discount</t>
  </si>
  <si>
    <t xml:space="preserve">too diffifficult/costly </t>
  </si>
  <si>
    <t>look into how many people are using loyatly</t>
  </si>
  <si>
    <t xml:space="preserve">Waiting </t>
  </si>
  <si>
    <t>see vedeo for updates</t>
  </si>
  <si>
    <t>too big - takes responsibility</t>
  </si>
  <si>
    <t>SET UP SHOP</t>
  </si>
  <si>
    <t>H to  look at loyalty card stats</t>
  </si>
  <si>
    <t>H to look into and propose</t>
  </si>
  <si>
    <t>H to scheck with Tracey</t>
  </si>
  <si>
    <t>coin machines - find source and get veiw on options</t>
  </si>
  <si>
    <t>find and fix door brush before it gets cold</t>
  </si>
  <si>
    <t>change FB banner to picture</t>
  </si>
  <si>
    <t>SIGNS</t>
  </si>
  <si>
    <t>review priceing</t>
  </si>
  <si>
    <t>check crossd board pricing to reduce adults and babies</t>
  </si>
  <si>
    <t>competitor price tracking</t>
  </si>
  <si>
    <t>&lt;1</t>
  </si>
  <si>
    <t>ADULT</t>
  </si>
  <si>
    <t xml:space="preserve">Kna </t>
  </si>
  <si>
    <t>2015-12</t>
  </si>
  <si>
    <t>206-10</t>
  </si>
  <si>
    <t>2016-10</t>
  </si>
  <si>
    <t>PLAY AND EAT exta</t>
  </si>
  <si>
    <t>ks</t>
  </si>
  <si>
    <t>no change</t>
  </si>
  <si>
    <t>range</t>
  </si>
  <si>
    <t xml:space="preserve">cost per ticket </t>
  </si>
  <si>
    <t>tickets sold</t>
  </si>
  <si>
    <t>total</t>
  </si>
  <si>
    <t>tunning total</t>
  </si>
  <si>
    <t>ticket prices</t>
  </si>
  <si>
    <t>1-50</t>
  </si>
  <si>
    <t>40 tickets at 4.50 =</t>
  </si>
  <si>
    <t>TOTAL =</t>
  </si>
  <si>
    <t>50 tickets at £7 =</t>
  </si>
  <si>
    <t>10 tickets at £3.00=</t>
  </si>
  <si>
    <t xml:space="preserve">
*base price is half the price of a weekend party equivalent</t>
  </si>
  <si>
    <t>*laser parties include a 10 minute set-up/breifing where the children are shown how to use the equipment</t>
  </si>
  <si>
    <t>2017-05</t>
  </si>
  <si>
    <t>date</t>
  </si>
  <si>
    <t>S&amp;L</t>
  </si>
  <si>
    <t>site</t>
  </si>
  <si>
    <t>age</t>
  </si>
  <si>
    <t>PEAK PRICES</t>
  </si>
  <si>
    <t>OFF PEAK PRICES</t>
  </si>
  <si>
    <t>OUR PRICES</t>
  </si>
  <si>
    <t>compared to s&amp;L</t>
  </si>
  <si>
    <t>green is cheaper</t>
  </si>
  <si>
    <t>Classic Weekday Party</t>
  </si>
  <si>
    <t>Classic Weekend/Holiday Party</t>
  </si>
  <si>
    <t>Exclusive Use Laser party</t>
  </si>
  <si>
    <t>2017-08</t>
  </si>
  <si>
    <t>AGE</t>
  </si>
  <si>
    <t>green is us  cheaper</t>
  </si>
  <si>
    <t>OFF PEAK</t>
  </si>
  <si>
    <t>PEAK</t>
  </si>
  <si>
    <t>Giggles</t>
  </si>
  <si>
    <t>goggles PEAK DAILY from 3:00 6:30</t>
  </si>
  <si>
    <t>SNAKES AND LADDERS</t>
  </si>
  <si>
    <t>8 KIDS</t>
  </si>
  <si>
    <t>17 KIDS</t>
  </si>
  <si>
    <t>Under 12 months</t>
  </si>
  <si>
    <t>1-3 yr old</t>
  </si>
  <si>
    <t>4 and over</t>
  </si>
  <si>
    <t>Adults</t>
  </si>
  <si>
    <t>Play &amp; Eat – 1-3 yr old</t>
  </si>
  <si>
    <t>Play &amp; Eat – 4 &amp; over</t>
  </si>
  <si>
    <t>off peak price</t>
  </si>
  <si>
    <t>peak price</t>
  </si>
  <si>
    <t>no deal</t>
  </si>
  <si>
    <t xml:space="preserve">no deal </t>
  </si>
  <si>
    <t>4 O'clock Special!</t>
  </si>
  <si>
    <t>… the juniors:  have the place to yourself for an extra special party!  Our biggest party option (up to 120 kids) with exclusive use of Adventure World with delicious party buffet in the main atrium with  your choice of music</t>
  </si>
  <si>
    <t>up to 14 years old</t>
  </si>
  <si>
    <r>
      <rPr>
        <b/>
        <sz val="17"/>
        <color rgb="FFFFFF00"/>
        <rFont val="Comic Sans MS"/>
        <family val="4"/>
      </rPr>
      <t xml:space="preserve">Only </t>
    </r>
    <r>
      <rPr>
        <b/>
        <sz val="18"/>
        <color rgb="FFFFFF00"/>
        <rFont val="Comic Sans MS"/>
        <family val="4"/>
      </rPr>
      <t>£129!</t>
    </r>
    <r>
      <rPr>
        <b/>
        <sz val="17"/>
        <color theme="0"/>
        <rFont val="Comic Sans MS"/>
        <family val="4"/>
      </rPr>
      <t xml:space="preserve">
this price covers 8 children then £15.95 for each additional child 
</t>
    </r>
    <r>
      <rPr>
        <b/>
        <sz val="17"/>
        <color rgb="FFFFFF00"/>
        <rFont val="Comic Sans MS"/>
        <family val="4"/>
      </rPr>
      <t xml:space="preserve">LARGE PARTY DISCOUNT PRICE
ONLY </t>
    </r>
    <r>
      <rPr>
        <b/>
        <sz val="18"/>
        <color rgb="FFFFFF00"/>
        <rFont val="Comic Sans MS"/>
        <family val="4"/>
      </rPr>
      <t xml:space="preserve">£259
</t>
    </r>
    <r>
      <rPr>
        <b/>
        <sz val="18"/>
        <color theme="0"/>
        <rFont val="Comic Sans MS"/>
        <family val="4"/>
      </rPr>
      <t>this price covers 17 children then only £11.95 for each child up to 32 guests then only £5.95 per child thereafter</t>
    </r>
  </si>
  <si>
    <t>2017-12</t>
  </si>
  <si>
    <t>compared to kna</t>
  </si>
  <si>
    <t>SUPER VALUE! 
Party for less than £35!!</t>
  </si>
  <si>
    <t>8 indicative (4 for toddler 16 for exclusive)</t>
  </si>
  <si>
    <r>
      <rPr>
        <b/>
        <sz val="18"/>
        <color rgb="FFFFFF00"/>
        <rFont val="Comic Sans MS"/>
        <family val="4"/>
      </rPr>
      <t>Only £169!</t>
    </r>
    <r>
      <rPr>
        <b/>
        <sz val="18"/>
        <color theme="0"/>
        <rFont val="Comic Sans MS"/>
        <family val="4"/>
      </rPr>
      <t xml:space="preserve">
this price covers 8 children then £18.95 for each additional child 
</t>
    </r>
    <r>
      <rPr>
        <b/>
        <sz val="17"/>
        <color rgb="FFFFFF00"/>
        <rFont val="Comic Sans MS"/>
        <family val="4"/>
      </rPr>
      <t>LARGE PARTY DISCOUNT PRICE</t>
    </r>
    <r>
      <rPr>
        <b/>
        <sz val="18"/>
        <color rgb="FFFFFF00"/>
        <rFont val="Comic Sans MS"/>
        <family val="4"/>
      </rPr>
      <t xml:space="preserve">
ONLY £319
</t>
    </r>
    <r>
      <rPr>
        <b/>
        <sz val="18"/>
        <color theme="0"/>
        <rFont val="Comic Sans MS"/>
        <family val="4"/>
      </rPr>
      <t>this price covers 17 children then only £12.95 for each child up to 32 guests then only £6.95 per child thereafter</t>
    </r>
  </si>
  <si>
    <r>
      <rPr>
        <b/>
        <sz val="18"/>
        <color rgb="FFFFFF00"/>
        <rFont val="Comic Sans MS"/>
        <family val="4"/>
      </rPr>
      <t>Only £399 (Friday &amp; Saturday) 
or £249 (Sunday to Thursday)</t>
    </r>
    <r>
      <rPr>
        <b/>
        <sz val="18"/>
        <color theme="0"/>
        <rFont val="Comic Sans MS"/>
        <family val="4"/>
      </rPr>
      <t xml:space="preserve">
this price covers 16 children then £21.95 for each additional child
</t>
    </r>
  </si>
  <si>
    <t>HALF PRICE Party!!!</t>
  </si>
  <si>
    <r>
      <t xml:space="preserve">SAVE </t>
    </r>
    <r>
      <rPr>
        <b/>
        <sz val="48"/>
        <color rgb="FFFFFF00"/>
        <rFont val="Comic Sans MS"/>
        <family val="4"/>
      </rPr>
      <t xml:space="preserve">£150!! </t>
    </r>
    <r>
      <rPr>
        <b/>
        <sz val="36"/>
        <color rgb="FFFFFF00"/>
        <rFont val="Comic Sans MS"/>
        <family val="4"/>
      </rPr>
      <t xml:space="preserve">
</t>
    </r>
    <r>
      <rPr>
        <b/>
        <sz val="20"/>
        <color rgb="FFFFFF00"/>
        <rFont val="Comic Sans MS"/>
        <family val="4"/>
      </rPr>
      <t>with our FABULOUS 
weekday discount</t>
    </r>
  </si>
  <si>
    <t>breafast / weekday exclusiv</t>
  </si>
  <si>
    <r>
      <t xml:space="preserve">SAVE £30 </t>
    </r>
    <r>
      <rPr>
        <b/>
        <sz val="22"/>
        <color rgb="FFFFFF00"/>
        <rFont val="Comic Sans MS"/>
        <family val="4"/>
      </rPr>
      <t>off the price below with our SUPER VALUE breakfast party offer</t>
    </r>
  </si>
  <si>
    <r>
      <t xml:space="preserve">Half price - only £85 - 
</t>
    </r>
    <r>
      <rPr>
        <b/>
        <sz val="18"/>
        <color theme="0"/>
        <rFont val="Comic Sans MS"/>
        <family val="4"/>
      </rPr>
      <t xml:space="preserve">this price covers 8 children then £11.95 for each additional child </t>
    </r>
    <r>
      <rPr>
        <b/>
        <sz val="18"/>
        <color rgb="FFFFFF00"/>
        <rFont val="Comic Sans MS"/>
        <family val="4"/>
      </rPr>
      <t>further discounts</t>
    </r>
    <r>
      <rPr>
        <b/>
        <sz val="18"/>
        <color theme="0"/>
        <rFont val="Comic Sans MS"/>
        <family val="4"/>
      </rPr>
      <t xml:space="preserve"> availble for parties of more than 16 (see booking website for details)
</t>
    </r>
    <r>
      <rPr>
        <b/>
        <sz val="18"/>
        <color rgb="FFFFFF00"/>
        <rFont val="Comic Sans MS"/>
        <family val="4"/>
      </rPr>
      <t/>
    </r>
  </si>
  <si>
    <r>
      <rPr>
        <b/>
        <sz val="18"/>
        <color rgb="FFFFFF00"/>
        <rFont val="Comic Sans MS"/>
        <family val="4"/>
      </rPr>
      <t>Only £24.95!</t>
    </r>
    <r>
      <rPr>
        <b/>
        <sz val="18"/>
        <color theme="0"/>
        <rFont val="Comic Sans MS"/>
        <family val="4"/>
      </rPr>
      <t xml:space="preserve">
this price covers 4 children then £6.95 for each additional child 
</t>
    </r>
    <r>
      <rPr>
        <b/>
        <sz val="17"/>
        <color rgb="FFFFFF00"/>
        <rFont val="Comic Sans MS"/>
        <family val="4"/>
      </rPr>
      <t>LARGE PARTY DISCOUNT PRICE</t>
    </r>
    <r>
      <rPr>
        <b/>
        <sz val="18"/>
        <color rgb="FFFFFF00"/>
        <rFont val="Comic Sans MS"/>
        <family val="4"/>
      </rPr>
      <t xml:space="preserve">
ONLY £99
</t>
    </r>
    <r>
      <rPr>
        <b/>
        <sz val="18"/>
        <color theme="0"/>
        <rFont val="Comic Sans MS"/>
        <family val="4"/>
      </rPr>
      <t>this price covers 17 children then only £3.95 for each additional child</t>
    </r>
  </si>
  <si>
    <t>snakes and ladders</t>
  </si>
  <si>
    <t>standrad</t>
  </si>
  <si>
    <t>glow/laser</t>
  </si>
  <si>
    <t>update web text</t>
  </si>
  <si>
    <t>update PCS</t>
  </si>
  <si>
    <t>update vid</t>
  </si>
  <si>
    <t>breakfast</t>
  </si>
  <si>
    <t>tot</t>
  </si>
  <si>
    <t>save 150</t>
  </si>
  <si>
    <t>update downloads sheet text</t>
  </si>
  <si>
    <t>yes</t>
  </si>
  <si>
    <r>
      <rPr>
        <b/>
        <sz val="18"/>
        <color rgb="FFFFFF00"/>
        <rFont val="Comic Sans MS"/>
        <family val="4"/>
      </rPr>
      <t>Only £399 (Friday &amp; Saturday) 
or £219 (Sunday to Thursday)</t>
    </r>
    <r>
      <rPr>
        <b/>
        <sz val="18"/>
        <color theme="0"/>
        <rFont val="Comic Sans MS"/>
        <family val="4"/>
      </rPr>
      <t xml:space="preserve">
this price covers 16 children then £21.95 for each additional child up to 32.  </t>
    </r>
    <r>
      <rPr>
        <b/>
        <sz val="18"/>
        <color rgb="FFFFFF00"/>
        <rFont val="Comic Sans MS"/>
        <family val="4"/>
      </rPr>
      <t>Massive discounts</t>
    </r>
    <r>
      <rPr>
        <b/>
        <sz val="18"/>
        <color theme="0"/>
        <rFont val="Comic Sans MS"/>
        <family val="4"/>
      </rPr>
      <t xml:space="preserve"> availalble for larger parties, school fundaraisers or charity events  contact us today for a price!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</si>
</sst>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8" formatCode="&quot;£&quot;#,##0.00;[Red]\-&quot;£&quot;#,##0.00"/>
    <numFmt numFmtId="44" formatCode="_-&quot;£&quot;* #,##0.00_-;\-&quot;£&quot;* #,##0.00_-;_-&quot;£&quot;* &quot;-&quot;??_-;_-@_-"/>
    <numFmt numFmtId="164" formatCode="&quot;£&quot;#,##0.00"/>
  </numFmts>
  <fonts count="71">
    <font>
      <sz val="11"/>
      <color theme="1"/>
      <name val="Calibri"/>
      <family val="2"/>
      <scheme val="minor"/>
    </font>
    <font>
      <b/>
      <sz val="11"/>
      <color theme="1"/>
      <name val="Calvin"/>
    </font>
    <font>
      <b/>
      <sz val="14"/>
      <color theme="1"/>
      <name val="Comic Sans MS"/>
      <family val="4"/>
    </font>
    <font>
      <b/>
      <sz val="14"/>
      <color theme="1"/>
      <name val="Calvin"/>
    </font>
    <font>
      <b/>
      <sz val="14"/>
      <color theme="0"/>
      <name val="Calvin"/>
    </font>
    <font>
      <b/>
      <sz val="26"/>
      <color theme="1"/>
      <name val="Comic Sans MS"/>
      <family val="4"/>
    </font>
    <font>
      <b/>
      <sz val="16"/>
      <color theme="0"/>
      <name val="Comic Sans MS"/>
      <family val="4"/>
    </font>
    <font>
      <b/>
      <sz val="14"/>
      <color theme="1" tint="0.249977111117893"/>
      <name val="Calvin"/>
    </font>
    <font>
      <b/>
      <sz val="11"/>
      <color theme="1" tint="0.249977111117893"/>
      <name val="Calvin"/>
    </font>
    <font>
      <sz val="10"/>
      <color rgb="FF666666"/>
      <name val="Arial"/>
      <family val="2"/>
    </font>
    <font>
      <b/>
      <sz val="10"/>
      <color rgb="FF666666"/>
      <name val="Arial"/>
      <family val="2"/>
    </font>
    <font>
      <u/>
      <sz val="11"/>
      <color theme="10"/>
      <name val="Calibri"/>
      <family val="2"/>
      <scheme val="minor"/>
    </font>
    <font>
      <sz val="12"/>
      <color rgb="FF000000"/>
      <name val="Arial"/>
      <family val="2"/>
    </font>
    <font>
      <sz val="10"/>
      <color theme="1"/>
      <name val="Calibri"/>
      <family val="2"/>
      <scheme val="minor"/>
    </font>
    <font>
      <b/>
      <sz val="10"/>
      <color theme="1" tint="0.249977111117893"/>
      <name val="Calibri"/>
      <family val="2"/>
      <scheme val="minor"/>
    </font>
    <font>
      <b/>
      <sz val="14"/>
      <color theme="1" tint="0.249977111117893"/>
      <name val="Calibri"/>
      <family val="2"/>
      <scheme val="minor"/>
    </font>
    <font>
      <b/>
      <sz val="11"/>
      <color theme="1" tint="0.249977111117893"/>
      <name val="Calibri"/>
      <family val="2"/>
      <scheme val="minor"/>
    </font>
    <font>
      <sz val="12"/>
      <color theme="1"/>
      <name val="Times New Roman"/>
      <family val="1"/>
    </font>
    <font>
      <b/>
      <sz val="24"/>
      <color rgb="FF444444"/>
      <name val="Arial"/>
      <family val="2"/>
    </font>
    <font>
      <sz val="11"/>
      <color theme="1"/>
      <name val="Times New Roman"/>
      <family val="1"/>
    </font>
    <font>
      <sz val="10"/>
      <color rgb="FF000000"/>
      <name val="Symbol"/>
      <family val="1"/>
      <charset val="2"/>
    </font>
    <font>
      <sz val="7"/>
      <color rgb="FF000000"/>
      <name val="Times New Roman"/>
      <family val="1"/>
    </font>
    <font>
      <sz val="11"/>
      <color rgb="FF000000"/>
      <name val="Arial"/>
      <family val="2"/>
    </font>
    <font>
      <b/>
      <sz val="18"/>
      <color rgb="FF000000"/>
      <name val="Arial"/>
      <family val="2"/>
    </font>
    <font>
      <b/>
      <sz val="15.5"/>
      <color rgb="FF444444"/>
      <name val="Arial"/>
      <family val="2"/>
    </font>
    <font>
      <sz val="9.5"/>
      <color rgb="FF000000"/>
      <name val="Arial"/>
      <family val="2"/>
    </font>
    <font>
      <sz val="12"/>
      <color theme="1"/>
      <name val="Symbol"/>
      <family val="1"/>
      <charset val="2"/>
    </font>
    <font>
      <b/>
      <sz val="18"/>
      <color theme="1"/>
      <name val="Times New Roman"/>
      <family val="1"/>
    </font>
    <font>
      <b/>
      <sz val="15.5"/>
      <color rgb="FF444444"/>
      <name val="Times New Roman"/>
      <family val="1"/>
    </font>
    <font>
      <sz val="9.5"/>
      <color theme="1"/>
      <name val="Times New Roman"/>
      <family val="1"/>
    </font>
    <font>
      <sz val="10"/>
      <color theme="1"/>
      <name val="Trebuchet MS"/>
      <family val="2"/>
    </font>
    <font>
      <sz val="9.5"/>
      <color rgb="FF141823"/>
      <name val="Times New Roman"/>
      <family val="1"/>
    </font>
    <font>
      <b/>
      <sz val="9.5"/>
      <color rgb="FF000000"/>
      <name val="Arial"/>
      <family val="2"/>
    </font>
    <font>
      <b/>
      <sz val="14"/>
      <name val="Comic Sans MS"/>
      <family val="4"/>
    </font>
    <font>
      <b/>
      <sz val="11"/>
      <name val="Calvin"/>
    </font>
    <font>
      <b/>
      <sz val="18"/>
      <color theme="0"/>
      <name val="Comic Sans MS"/>
      <family val="4"/>
    </font>
    <font>
      <b/>
      <sz val="18"/>
      <color theme="0"/>
      <name val="Wingdings 2"/>
      <family val="1"/>
      <charset val="2"/>
    </font>
    <font>
      <b/>
      <sz val="18"/>
      <name val="Comic Sans MS"/>
      <family val="4"/>
    </font>
    <font>
      <b/>
      <sz val="18"/>
      <name val="Calvin"/>
    </font>
    <font>
      <b/>
      <sz val="18"/>
      <color theme="1" tint="0.249977111117893"/>
      <name val="Calibri"/>
      <family val="2"/>
      <scheme val="minor"/>
    </font>
    <font>
      <b/>
      <sz val="18"/>
      <color rgb="FF666666"/>
      <name val="Arial"/>
      <family val="2"/>
    </font>
    <font>
      <b/>
      <sz val="18"/>
      <color theme="0"/>
      <name val="Calvin"/>
    </font>
    <font>
      <sz val="18"/>
      <color rgb="FF666666"/>
      <name val="Arial"/>
      <family val="2"/>
    </font>
    <font>
      <b/>
      <sz val="18"/>
      <color theme="1" tint="0.249977111117893"/>
      <name val="Calvin"/>
    </font>
    <font>
      <b/>
      <sz val="22"/>
      <color theme="0"/>
      <name val="Comic Sans MS"/>
      <family val="4"/>
    </font>
    <font>
      <b/>
      <sz val="18"/>
      <color theme="1"/>
      <name val="Comic Sans MS"/>
      <family val="4"/>
    </font>
    <font>
      <sz val="11"/>
      <color rgb="FF141823"/>
      <name val="Arial"/>
      <family val="2"/>
    </font>
    <font>
      <b/>
      <sz val="36"/>
      <color rgb="FFFFFF00"/>
      <name val="Comic Sans MS"/>
      <family val="4"/>
    </font>
    <font>
      <b/>
      <sz val="18"/>
      <color rgb="FFFFFF00"/>
      <name val="Comic Sans MS"/>
      <family val="4"/>
    </font>
    <font>
      <b/>
      <sz val="28"/>
      <color rgb="FFFFFF00"/>
      <name val="Comic Sans MS"/>
      <family val="4"/>
    </font>
    <font>
      <b/>
      <sz val="20"/>
      <color rgb="FFFFFF00"/>
      <name val="Comic Sans MS"/>
      <family val="4"/>
    </font>
    <font>
      <b/>
      <sz val="16"/>
      <color theme="1"/>
      <name val="Calvin"/>
    </font>
    <font>
      <b/>
      <sz val="18"/>
      <color theme="1"/>
      <name val="Calvin"/>
    </font>
    <font>
      <b/>
      <sz val="17"/>
      <color theme="0"/>
      <name val="Comic Sans MS"/>
      <family val="4"/>
    </font>
    <font>
      <b/>
      <sz val="17"/>
      <color rgb="FFFFFF00"/>
      <name val="Comic Sans MS"/>
      <family val="4"/>
    </font>
    <font>
      <b/>
      <sz val="12"/>
      <color theme="0"/>
      <name val="Comic Sans MS"/>
      <family val="4"/>
    </font>
    <font>
      <b/>
      <sz val="10"/>
      <name val="Calibri"/>
      <family val="2"/>
      <scheme val="minor"/>
    </font>
    <font>
      <b/>
      <u/>
      <sz val="10"/>
      <name val="Calibri"/>
      <family val="2"/>
      <scheme val="minor"/>
    </font>
    <font>
      <sz val="10"/>
      <name val="Calibri"/>
      <family val="2"/>
      <scheme val="minor"/>
    </font>
    <font>
      <b/>
      <sz val="14"/>
      <color theme="1"/>
      <name val="Calibri"/>
      <family val="2"/>
      <scheme val="minor"/>
    </font>
    <font>
      <sz val="8"/>
      <color theme="1"/>
      <name val="Calibri"/>
      <family val="2"/>
      <scheme val="minor"/>
    </font>
    <font>
      <b/>
      <sz val="8"/>
      <color rgb="FFFFFFFF"/>
      <name val="Arial"/>
      <family val="2"/>
    </font>
    <font>
      <sz val="8"/>
      <color rgb="FFFFFFFF"/>
      <name val="Arial"/>
      <family val="2"/>
    </font>
    <font>
      <b/>
      <sz val="40"/>
      <color rgb="FFFFFF00"/>
      <name val="Comic Sans MS"/>
      <family val="4"/>
    </font>
    <font>
      <b/>
      <sz val="22"/>
      <color rgb="FFFFFF00"/>
      <name val="Comic Sans MS"/>
      <family val="4"/>
    </font>
    <font>
      <b/>
      <sz val="18"/>
      <color rgb="FFFF0000"/>
      <name val="Comic Sans MS"/>
      <family val="4"/>
    </font>
    <font>
      <b/>
      <sz val="18"/>
      <color rgb="FFFF0000"/>
      <name val="Calvin"/>
    </font>
    <font>
      <b/>
      <sz val="48"/>
      <color rgb="FFFFFF00"/>
      <name val="Comic Sans MS"/>
      <family val="4"/>
    </font>
    <font>
      <b/>
      <sz val="26"/>
      <color theme="1"/>
      <name val="Calvin"/>
    </font>
    <font>
      <b/>
      <sz val="18"/>
      <color rgb="FF00B050"/>
      <name val="Comic Sans MS"/>
      <family val="4"/>
    </font>
    <font>
      <b/>
      <sz val="12"/>
      <color rgb="FF00B050"/>
      <name val="Comic Sans MS"/>
      <family val="4"/>
    </font>
  </fonts>
  <fills count="24">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F0000"/>
        <bgColor indexed="64"/>
      </patternFill>
    </fill>
    <fill>
      <patternFill patternType="solid">
        <fgColor rgb="FF0CA413"/>
        <bgColor indexed="64"/>
      </patternFill>
    </fill>
    <fill>
      <patternFill patternType="solid">
        <fgColor rgb="FF7030A0"/>
        <bgColor indexed="64"/>
      </patternFill>
    </fill>
    <fill>
      <patternFill patternType="solid">
        <fgColor theme="0"/>
        <bgColor indexed="64"/>
      </patternFill>
    </fill>
    <fill>
      <patternFill patternType="solid">
        <fgColor theme="9" tint="-0.249977111117893"/>
        <bgColor indexed="64"/>
      </patternFill>
    </fill>
    <fill>
      <patternFill patternType="solid">
        <fgColor rgb="FFC00000"/>
        <bgColor indexed="64"/>
      </patternFill>
    </fill>
    <fill>
      <patternFill patternType="solid">
        <fgColor rgb="FF002060"/>
        <bgColor indexed="64"/>
      </patternFill>
    </fill>
    <fill>
      <patternFill patternType="solid">
        <fgColor rgb="FFEE9012"/>
        <bgColor indexed="64"/>
      </patternFill>
    </fill>
    <fill>
      <patternFill patternType="solid">
        <fgColor rgb="FF10D619"/>
        <bgColor indexed="64"/>
      </patternFill>
    </fill>
    <fill>
      <patternFill patternType="solid">
        <fgColor rgb="FFEE0000"/>
        <bgColor indexed="64"/>
      </patternFill>
    </fill>
    <fill>
      <patternFill patternType="solid">
        <fgColor rgb="FF00359E"/>
        <bgColor indexed="64"/>
      </patternFill>
    </fill>
    <fill>
      <patternFill patternType="solid">
        <fgColor rgb="FF934BC9"/>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00B050"/>
        <bgColor indexed="64"/>
      </patternFill>
    </fill>
    <fill>
      <patternFill patternType="solid">
        <fgColor rgb="FF095BFF"/>
        <bgColor indexed="64"/>
      </patternFill>
    </fill>
    <fill>
      <patternFill patternType="solid">
        <fgColor rgb="FF11ED1B"/>
        <bgColor indexed="64"/>
      </patternFill>
    </fill>
    <fill>
      <patternFill patternType="solid">
        <fgColor theme="8" tint="0.79998168889431442"/>
        <bgColor indexed="64"/>
      </patternFill>
    </fill>
    <fill>
      <patternFill patternType="solid">
        <fgColor theme="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medium">
        <color rgb="FFAAAAAA"/>
      </left>
      <right style="medium">
        <color rgb="FFAAAAAA"/>
      </right>
      <top style="medium">
        <color rgb="FFAAAAAA"/>
      </top>
      <bottom style="medium">
        <color rgb="FFAAAAAA"/>
      </bottom>
      <diagonal/>
    </border>
  </borders>
  <cellStyleXfs count="2">
    <xf numFmtId="0" fontId="0" fillId="0" borderId="0"/>
    <xf numFmtId="0" fontId="11" fillId="0" borderId="0" applyNumberFormat="0" applyFill="0" applyBorder="0" applyAlignment="0" applyProtection="0"/>
  </cellStyleXfs>
  <cellXfs count="159">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1" fillId="2" borderId="0" xfId="0" applyFont="1" applyFill="1" applyAlignment="1">
      <alignment horizontal="center" vertical="center"/>
    </xf>
    <xf numFmtId="0" fontId="2" fillId="2" borderId="0" xfId="0" applyFont="1" applyFill="1" applyAlignment="1">
      <alignment horizontal="right" vertical="center" wrapText="1"/>
    </xf>
    <xf numFmtId="0" fontId="3" fillId="0" borderId="0" xfId="0" applyFont="1" applyAlignment="1">
      <alignment horizontal="right" vertical="center" wrapText="1"/>
    </xf>
    <xf numFmtId="0" fontId="4" fillId="8" borderId="0" xfId="0" applyFont="1" applyFill="1" applyAlignment="1">
      <alignment horizontal="center" vertical="center"/>
    </xf>
    <xf numFmtId="0" fontId="5" fillId="3" borderId="0" xfId="0" applyFont="1" applyFill="1" applyAlignment="1">
      <alignment horizontal="right" vertical="center" wrapText="1"/>
    </xf>
    <xf numFmtId="0" fontId="7" fillId="0" borderId="0" xfId="0" applyFont="1" applyAlignment="1">
      <alignment horizontal="right" vertical="center" wrapText="1"/>
    </xf>
    <xf numFmtId="0" fontId="7" fillId="8" borderId="0" xfId="0" applyFont="1" applyFill="1" applyAlignment="1">
      <alignment horizontal="center" vertical="center"/>
    </xf>
    <xf numFmtId="0" fontId="8" fillId="0" borderId="0" xfId="0" applyFont="1" applyAlignment="1">
      <alignment horizontal="center" vertical="center"/>
    </xf>
    <xf numFmtId="0" fontId="10" fillId="0" borderId="0" xfId="0" applyFont="1" applyAlignment="1">
      <alignment horizontal="left" vertical="center" wrapText="1"/>
    </xf>
    <xf numFmtId="0" fontId="9" fillId="0" borderId="0" xfId="0" applyFont="1" applyAlignment="1">
      <alignment horizontal="left" vertical="center" wrapText="1"/>
    </xf>
    <xf numFmtId="0" fontId="14" fillId="0" borderId="0" xfId="0" applyFont="1" applyAlignment="1">
      <alignment horizontal="right" vertical="center" wrapText="1"/>
    </xf>
    <xf numFmtId="0" fontId="14" fillId="8" borderId="0" xfId="0" applyFont="1" applyFill="1" applyAlignment="1">
      <alignment horizontal="center" vertical="center"/>
    </xf>
    <xf numFmtId="0" fontId="14" fillId="0" borderId="0" xfId="0" applyFont="1" applyAlignment="1">
      <alignment horizontal="center" vertical="center"/>
    </xf>
    <xf numFmtId="0" fontId="15" fillId="0" borderId="0" xfId="0" applyFont="1" applyAlignment="1">
      <alignment horizontal="right" vertical="center" wrapText="1"/>
    </xf>
    <xf numFmtId="164" fontId="15" fillId="8" borderId="0" xfId="0" applyNumberFormat="1" applyFont="1" applyFill="1" applyAlignment="1">
      <alignment horizontal="center" vertical="center"/>
    </xf>
    <xf numFmtId="0" fontId="16" fillId="0" borderId="0" xfId="0" applyFont="1" applyAlignment="1">
      <alignment horizontal="center" vertical="center"/>
    </xf>
    <xf numFmtId="0" fontId="17" fillId="0" borderId="0" xfId="0" applyFont="1" applyAlignment="1">
      <alignment horizontal="left" vertical="center"/>
    </xf>
    <xf numFmtId="0" fontId="0" fillId="0" borderId="0" xfId="0" applyAlignment="1">
      <alignment horizontal="left"/>
    </xf>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left" vertical="top"/>
    </xf>
    <xf numFmtId="0" fontId="0" fillId="0" borderId="1" xfId="0" applyBorder="1" applyAlignment="1">
      <alignment horizontal="left" vertical="center"/>
    </xf>
    <xf numFmtId="8" fontId="23" fillId="0" borderId="0" xfId="0" applyNumberFormat="1" applyFont="1" applyAlignment="1">
      <alignment horizontal="left" vertical="top"/>
    </xf>
    <xf numFmtId="0" fontId="24" fillId="0" borderId="0" xfId="0" applyFont="1" applyAlignment="1">
      <alignment horizontal="left" vertical="top"/>
    </xf>
    <xf numFmtId="0" fontId="25" fillId="0" borderId="0" xfId="0" applyFont="1" applyAlignment="1">
      <alignment horizontal="left" vertical="top"/>
    </xf>
    <xf numFmtId="0" fontId="22" fillId="0" borderId="0" xfId="0" applyFont="1" applyAlignment="1">
      <alignment horizontal="left" vertical="top"/>
    </xf>
    <xf numFmtId="0" fontId="11" fillId="0" borderId="0" xfId="1" applyAlignment="1">
      <alignment horizontal="left" vertical="top"/>
    </xf>
    <xf numFmtId="0" fontId="22" fillId="0" borderId="0" xfId="0" applyFont="1" applyAlignment="1">
      <alignment horizontal="left" vertical="center"/>
    </xf>
    <xf numFmtId="0" fontId="26" fillId="0" borderId="0" xfId="0" applyFont="1" applyAlignment="1">
      <alignment horizontal="left" vertical="center"/>
    </xf>
    <xf numFmtId="8" fontId="27" fillId="0" borderId="0" xfId="0" applyNumberFormat="1" applyFont="1" applyAlignment="1">
      <alignment horizontal="left" vertical="center"/>
    </xf>
    <xf numFmtId="0" fontId="28" fillId="0" borderId="0" xfId="0" applyFont="1" applyAlignment="1">
      <alignment horizontal="left" vertical="center"/>
    </xf>
    <xf numFmtId="0" fontId="29" fillId="0" borderId="0" xfId="0" applyFont="1" applyAlignment="1">
      <alignment horizontal="left" vertical="center"/>
    </xf>
    <xf numFmtId="0" fontId="11" fillId="0" borderId="0" xfId="1" applyAlignment="1">
      <alignment horizontal="left" vertical="center"/>
    </xf>
    <xf numFmtId="0" fontId="12" fillId="0" borderId="0" xfId="0" applyFont="1" applyAlignment="1">
      <alignment horizontal="left" vertical="center"/>
    </xf>
    <xf numFmtId="0" fontId="30" fillId="0" borderId="0" xfId="0" applyFont="1" applyAlignment="1">
      <alignment horizontal="left" vertical="center"/>
    </xf>
    <xf numFmtId="0" fontId="0" fillId="0" borderId="2" xfId="0" applyBorder="1" applyAlignment="1">
      <alignment horizontal="left" vertical="center"/>
    </xf>
    <xf numFmtId="0" fontId="32" fillId="0" borderId="0" xfId="0" applyFont="1" applyAlignment="1">
      <alignment horizontal="left" vertical="top"/>
    </xf>
    <xf numFmtId="0" fontId="0" fillId="0" borderId="0" xfId="0" applyAlignment="1">
      <alignment horizontal="left" vertical="center"/>
    </xf>
    <xf numFmtId="0" fontId="33" fillId="0" borderId="0" xfId="0" applyFont="1" applyFill="1" applyAlignment="1">
      <alignment horizontal="right" vertical="center" wrapText="1"/>
    </xf>
    <xf numFmtId="0" fontId="34" fillId="0" borderId="0" xfId="0" applyFont="1" applyFill="1" applyAlignment="1">
      <alignment horizontal="center" vertical="center"/>
    </xf>
    <xf numFmtId="17" fontId="33" fillId="0" borderId="0" xfId="0" quotePrefix="1" applyNumberFormat="1" applyFont="1" applyFill="1" applyAlignment="1">
      <alignment horizontal="right" vertical="center" wrapText="1"/>
    </xf>
    <xf numFmtId="0" fontId="35" fillId="6" borderId="0" xfId="0" applyFont="1" applyFill="1" applyAlignment="1">
      <alignment horizontal="center" vertical="center"/>
    </xf>
    <xf numFmtId="0" fontId="35" fillId="10" borderId="0" xfId="0" applyFont="1" applyFill="1" applyAlignment="1">
      <alignment horizontal="center" vertical="center"/>
    </xf>
    <xf numFmtId="0" fontId="35" fillId="7" borderId="0" xfId="0" applyFont="1" applyFill="1" applyAlignment="1">
      <alignment horizontal="center" vertical="center"/>
    </xf>
    <xf numFmtId="0" fontId="35" fillId="11" borderId="0" xfId="0" applyFont="1" applyFill="1" applyAlignment="1">
      <alignment horizontal="center" vertical="center"/>
    </xf>
    <xf numFmtId="0" fontId="35" fillId="9" borderId="0" xfId="0" applyFont="1" applyFill="1" applyAlignment="1">
      <alignment horizontal="center" vertical="center" wrapText="1"/>
    </xf>
    <xf numFmtId="0" fontId="35" fillId="13" borderId="0" xfId="0" applyFont="1" applyFill="1" applyAlignment="1">
      <alignment horizontal="center" vertical="center" wrapText="1"/>
    </xf>
    <xf numFmtId="0" fontId="35" fillId="14" borderId="0" xfId="0" applyFont="1" applyFill="1" applyAlignment="1">
      <alignment horizontal="center" vertical="center" wrapText="1"/>
    </xf>
    <xf numFmtId="0" fontId="35" fillId="16" borderId="0" xfId="0" applyFont="1" applyFill="1" applyAlignment="1">
      <alignment horizontal="center" vertical="center" wrapText="1"/>
    </xf>
    <xf numFmtId="0" fontId="35" fillId="15" borderId="0" xfId="0" applyFont="1" applyFill="1" applyAlignment="1">
      <alignment horizontal="center" vertical="center" wrapText="1"/>
    </xf>
    <xf numFmtId="0" fontId="35" fillId="12" borderId="0" xfId="0" applyFont="1" applyFill="1" applyAlignment="1">
      <alignment horizontal="center" vertical="center" wrapText="1"/>
    </xf>
    <xf numFmtId="0" fontId="36" fillId="6" borderId="0" xfId="0" applyFont="1" applyFill="1" applyAlignment="1">
      <alignment horizontal="center" vertical="center"/>
    </xf>
    <xf numFmtId="0" fontId="36" fillId="10" borderId="0" xfId="0" applyFont="1" applyFill="1" applyAlignment="1">
      <alignment horizontal="center" vertical="center"/>
    </xf>
    <xf numFmtId="0" fontId="36" fillId="9" borderId="0" xfId="0" applyFont="1" applyFill="1" applyAlignment="1">
      <alignment horizontal="center" vertical="center" wrapText="1"/>
    </xf>
    <xf numFmtId="0" fontId="36" fillId="14" borderId="0" xfId="0" applyFont="1" applyFill="1" applyAlignment="1">
      <alignment horizontal="center" vertical="center" wrapText="1"/>
    </xf>
    <xf numFmtId="0" fontId="36" fillId="16" borderId="0" xfId="0" applyFont="1" applyFill="1" applyAlignment="1">
      <alignment horizontal="center" vertical="center" wrapText="1"/>
    </xf>
    <xf numFmtId="0" fontId="36" fillId="15" borderId="0" xfId="0" applyFont="1" applyFill="1" applyAlignment="1">
      <alignment horizontal="center" vertical="center" wrapText="1"/>
    </xf>
    <xf numFmtId="0" fontId="36" fillId="12" borderId="0" xfId="0" applyFont="1" applyFill="1" applyAlignment="1">
      <alignment horizontal="center" vertical="center" wrapText="1"/>
    </xf>
    <xf numFmtId="0" fontId="35" fillId="6" borderId="0" xfId="0" applyFont="1" applyFill="1" applyAlignment="1">
      <alignment horizontal="center" vertical="center" wrapText="1"/>
    </xf>
    <xf numFmtId="0" fontId="35" fillId="10" borderId="0" xfId="0" applyFont="1" applyFill="1" applyAlignment="1">
      <alignment horizontal="center" vertical="center" wrapText="1"/>
    </xf>
    <xf numFmtId="0" fontId="35" fillId="11" borderId="0" xfId="0" applyFont="1" applyFill="1" applyAlignment="1">
      <alignment horizontal="center" vertical="center" wrapText="1"/>
    </xf>
    <xf numFmtId="0" fontId="37" fillId="0" borderId="0" xfId="0" applyFont="1" applyFill="1" applyAlignment="1">
      <alignment horizontal="center" vertical="center"/>
    </xf>
    <xf numFmtId="0" fontId="38" fillId="0" borderId="0" xfId="0" applyFont="1" applyFill="1" applyAlignment="1">
      <alignment horizontal="center" vertical="center"/>
    </xf>
    <xf numFmtId="0" fontId="37" fillId="0" borderId="0" xfId="0" applyFont="1" applyFill="1" applyAlignment="1">
      <alignment horizontal="center" vertical="center" wrapText="1"/>
    </xf>
    <xf numFmtId="0" fontId="39" fillId="8" borderId="0" xfId="0" applyFont="1" applyFill="1" applyAlignment="1">
      <alignment horizontal="center" vertical="center"/>
    </xf>
    <xf numFmtId="164" fontId="39" fillId="8" borderId="0" xfId="0" applyNumberFormat="1" applyFont="1" applyFill="1" applyAlignment="1">
      <alignment horizontal="center" vertical="center"/>
    </xf>
    <xf numFmtId="0" fontId="40" fillId="0" borderId="0" xfId="0" applyFont="1" applyAlignment="1">
      <alignment horizontal="left" vertical="center" wrapText="1"/>
    </xf>
    <xf numFmtId="0" fontId="41" fillId="8" borderId="0" xfId="0" applyFont="1" applyFill="1" applyAlignment="1">
      <alignment horizontal="center" vertical="center"/>
    </xf>
    <xf numFmtId="0" fontId="42" fillId="0" borderId="0" xfId="0" applyFont="1" applyAlignment="1">
      <alignment horizontal="left" vertical="center" wrapText="1"/>
    </xf>
    <xf numFmtId="0" fontId="41" fillId="8" borderId="0" xfId="0" applyFont="1" applyFill="1" applyAlignment="1">
      <alignment horizontal="center" vertical="center" wrapText="1"/>
    </xf>
    <xf numFmtId="0" fontId="43" fillId="8" borderId="0" xfId="0" applyFont="1" applyFill="1" applyAlignment="1">
      <alignment horizontal="center" vertical="center"/>
    </xf>
    <xf numFmtId="0" fontId="43" fillId="8" borderId="0" xfId="0" applyFont="1" applyFill="1" applyAlignment="1">
      <alignment horizontal="center" vertical="center" wrapText="1"/>
    </xf>
    <xf numFmtId="0" fontId="44" fillId="9" borderId="0" xfId="0" applyFont="1" applyFill="1" applyAlignment="1">
      <alignment horizontal="center" vertical="center" wrapText="1"/>
    </xf>
    <xf numFmtId="0" fontId="44" fillId="6" borderId="0" xfId="0" applyFont="1" applyFill="1" applyAlignment="1">
      <alignment horizontal="center" vertical="center" wrapText="1"/>
    </xf>
    <xf numFmtId="0" fontId="44" fillId="10" borderId="0" xfId="0" applyFont="1" applyFill="1" applyAlignment="1">
      <alignment horizontal="center" vertical="center" wrapText="1"/>
    </xf>
    <xf numFmtId="0" fontId="44" fillId="7" borderId="0" xfId="0" applyFont="1" applyFill="1" applyAlignment="1">
      <alignment horizontal="center" vertical="center" wrapText="1"/>
    </xf>
    <xf numFmtId="0" fontId="44" fillId="11" borderId="0" xfId="0" applyFont="1" applyFill="1" applyAlignment="1">
      <alignment horizontal="center" vertical="center" wrapText="1"/>
    </xf>
    <xf numFmtId="0" fontId="45" fillId="2" borderId="0" xfId="0" applyFont="1" applyFill="1" applyAlignment="1">
      <alignment horizontal="right" vertical="center" wrapText="1"/>
    </xf>
    <xf numFmtId="0" fontId="45" fillId="3" borderId="0" xfId="0" applyFont="1" applyFill="1" applyAlignment="1">
      <alignment horizontal="right" vertical="center" wrapText="1"/>
    </xf>
    <xf numFmtId="0" fontId="35" fillId="7" borderId="0" xfId="0" applyFont="1" applyFill="1" applyAlignment="1">
      <alignment horizontal="center" vertical="center" wrapText="1"/>
    </xf>
    <xf numFmtId="0" fontId="36" fillId="13" borderId="0" xfId="0" applyFont="1" applyFill="1" applyAlignment="1">
      <alignment horizontal="center" vertical="center" wrapText="1"/>
    </xf>
    <xf numFmtId="0" fontId="36" fillId="11" borderId="0" xfId="0" applyFont="1" applyFill="1" applyAlignment="1">
      <alignment horizontal="center" vertical="center"/>
    </xf>
    <xf numFmtId="0" fontId="36" fillId="7" borderId="0" xfId="0" applyFont="1" applyFill="1" applyAlignment="1">
      <alignment horizontal="center" vertical="center"/>
    </xf>
    <xf numFmtId="14" fontId="2" fillId="3" borderId="0" xfId="0" applyNumberFormat="1" applyFont="1" applyFill="1" applyAlignment="1">
      <alignment horizontal="left" wrapText="1"/>
    </xf>
    <xf numFmtId="14" fontId="35" fillId="9" borderId="0" xfId="0" applyNumberFormat="1" applyFont="1" applyFill="1" applyAlignment="1">
      <alignment horizontal="right" wrapText="1"/>
    </xf>
    <xf numFmtId="0" fontId="0" fillId="0" borderId="0" xfId="0" applyAlignment="1"/>
    <xf numFmtId="0" fontId="11" fillId="0" borderId="0" xfId="1" applyAlignment="1"/>
    <xf numFmtId="0" fontId="46" fillId="0" borderId="0" xfId="0" applyFont="1" applyAlignment="1">
      <alignment vertical="center"/>
    </xf>
    <xf numFmtId="17" fontId="0" fillId="0" borderId="0" xfId="0" applyNumberFormat="1"/>
    <xf numFmtId="0" fontId="35" fillId="5" borderId="0" xfId="0" applyFont="1" applyFill="1" applyAlignment="1">
      <alignment horizontal="center" vertical="center" wrapText="1"/>
    </xf>
    <xf numFmtId="6" fontId="37" fillId="0" borderId="0" xfId="0" applyNumberFormat="1" applyFont="1" applyFill="1" applyAlignment="1">
      <alignment horizontal="center" vertical="center"/>
    </xf>
    <xf numFmtId="0" fontId="49" fillId="6" borderId="0" xfId="0" applyFont="1" applyFill="1" applyAlignment="1">
      <alignment horizontal="center" vertical="center" wrapText="1"/>
    </xf>
    <xf numFmtId="0" fontId="47" fillId="9" borderId="0" xfId="0" applyFont="1" applyFill="1" applyAlignment="1">
      <alignment horizontal="center" vertical="center" wrapText="1"/>
    </xf>
    <xf numFmtId="0" fontId="47" fillId="11" borderId="0" xfId="0" applyFont="1" applyFill="1" applyAlignment="1">
      <alignment horizontal="center" vertical="center" wrapText="1"/>
    </xf>
    <xf numFmtId="0" fontId="48" fillId="10" borderId="0" xfId="0" applyFont="1" applyFill="1" applyAlignment="1">
      <alignment horizontal="center" vertical="center" wrapText="1"/>
    </xf>
    <xf numFmtId="0" fontId="1" fillId="8" borderId="0" xfId="0" applyFont="1" applyFill="1" applyAlignment="1">
      <alignment horizontal="center" vertical="center"/>
    </xf>
    <xf numFmtId="0" fontId="35" fillId="8" borderId="0" xfId="0" applyFont="1" applyFill="1" applyAlignment="1">
      <alignment horizontal="center" vertical="center" wrapText="1"/>
    </xf>
    <xf numFmtId="0" fontId="51" fillId="0" borderId="0" xfId="0" applyFont="1" applyAlignment="1">
      <alignment horizontal="center" vertical="center" wrapText="1"/>
    </xf>
    <xf numFmtId="0" fontId="52" fillId="0" borderId="0" xfId="0" applyFont="1" applyAlignment="1">
      <alignment horizontal="center" vertical="center"/>
    </xf>
    <xf numFmtId="0" fontId="53" fillId="10" borderId="0" xfId="0" applyFont="1" applyFill="1" applyAlignment="1">
      <alignment horizontal="center" vertical="center" wrapText="1"/>
    </xf>
    <xf numFmtId="14" fontId="55" fillId="10" borderId="0" xfId="0" applyNumberFormat="1" applyFont="1" applyFill="1" applyAlignment="1">
      <alignment horizontal="right"/>
    </xf>
    <xf numFmtId="0" fontId="56" fillId="0" borderId="0" xfId="0" applyFont="1" applyFill="1" applyAlignment="1">
      <alignment wrapText="1"/>
    </xf>
    <xf numFmtId="0" fontId="56" fillId="0" borderId="0" xfId="0" applyFont="1" applyFill="1"/>
    <xf numFmtId="0" fontId="56" fillId="0" borderId="0" xfId="0" applyFont="1" applyFill="1" applyAlignment="1">
      <alignment horizontal="left" vertical="center" wrapText="1"/>
    </xf>
    <xf numFmtId="0" fontId="56" fillId="0" borderId="0" xfId="0" applyFont="1" applyFill="1" applyAlignment="1">
      <alignment vertical="center" wrapText="1"/>
    </xf>
    <xf numFmtId="0" fontId="57" fillId="0" borderId="0" xfId="1" applyFont="1" applyFill="1" applyAlignment="1">
      <alignment horizontal="left" vertical="center" wrapText="1"/>
    </xf>
    <xf numFmtId="0" fontId="13" fillId="0" borderId="0" xfId="0" applyFont="1" applyFill="1"/>
    <xf numFmtId="0" fontId="56" fillId="0" borderId="0" xfId="0" quotePrefix="1" applyFont="1" applyFill="1"/>
    <xf numFmtId="0" fontId="58" fillId="0" borderId="0" xfId="0" applyFont="1" applyFill="1"/>
    <xf numFmtId="0" fontId="13" fillId="6" borderId="0" xfId="0" applyFont="1" applyFill="1"/>
    <xf numFmtId="0" fontId="0" fillId="4" borderId="0" xfId="0" applyFill="1"/>
    <xf numFmtId="17" fontId="0" fillId="0" borderId="0" xfId="0" quotePrefix="1" applyNumberFormat="1"/>
    <xf numFmtId="44" fontId="0" fillId="0" borderId="0" xfId="0" applyNumberFormat="1"/>
    <xf numFmtId="0" fontId="0" fillId="0" borderId="0" xfId="0" applyAlignment="1">
      <alignment horizontal="right"/>
    </xf>
    <xf numFmtId="164" fontId="0" fillId="0" borderId="0" xfId="0" applyNumberFormat="1"/>
    <xf numFmtId="0" fontId="6" fillId="10" borderId="0" xfId="0" applyFont="1" applyFill="1" applyAlignment="1">
      <alignment horizontal="center" wrapText="1"/>
    </xf>
    <xf numFmtId="0" fontId="6" fillId="11" borderId="0" xfId="0" applyFont="1" applyFill="1" applyAlignment="1">
      <alignment horizontal="center" wrapText="1"/>
    </xf>
    <xf numFmtId="0" fontId="0" fillId="0" borderId="0" xfId="0" applyFill="1"/>
    <xf numFmtId="0" fontId="0" fillId="17" borderId="0" xfId="0" applyFill="1"/>
    <xf numFmtId="0" fontId="0" fillId="18" borderId="0" xfId="0" applyFill="1"/>
    <xf numFmtId="0" fontId="0" fillId="0" borderId="0" xfId="0" applyAlignment="1">
      <alignment horizontal="center"/>
    </xf>
    <xf numFmtId="164" fontId="0" fillId="0" borderId="0" xfId="0" applyNumberFormat="1" applyFill="1"/>
    <xf numFmtId="164" fontId="0" fillId="18" borderId="0" xfId="0" applyNumberFormat="1" applyFill="1"/>
    <xf numFmtId="164" fontId="0" fillId="0" borderId="0" xfId="0" applyNumberFormat="1" applyAlignment="1">
      <alignment horizontal="center"/>
    </xf>
    <xf numFmtId="0" fontId="59" fillId="0" borderId="0" xfId="0" applyFont="1" applyFill="1"/>
    <xf numFmtId="0" fontId="0" fillId="19" borderId="0" xfId="0" applyFill="1"/>
    <xf numFmtId="0" fontId="60" fillId="0" borderId="0" xfId="0" applyFont="1"/>
    <xf numFmtId="0" fontId="61" fillId="20" borderId="0" xfId="0" applyFont="1" applyFill="1" applyAlignment="1">
      <alignment horizontal="center" vertical="center" wrapText="1"/>
    </xf>
    <xf numFmtId="0" fontId="62" fillId="20" borderId="0" xfId="0" applyFont="1" applyFill="1" applyAlignment="1">
      <alignment vertical="center" wrapText="1"/>
    </xf>
    <xf numFmtId="2" fontId="62" fillId="20" borderId="0" xfId="0" applyNumberFormat="1" applyFont="1" applyFill="1" applyAlignment="1">
      <alignment horizontal="left" vertical="center" wrapText="1"/>
    </xf>
    <xf numFmtId="0" fontId="63" fillId="10" borderId="0" xfId="0" applyFont="1" applyFill="1" applyAlignment="1">
      <alignment horizontal="center" vertical="center" wrapText="1"/>
    </xf>
    <xf numFmtId="2" fontId="33" fillId="0" borderId="0" xfId="0" applyNumberFormat="1" applyFont="1" applyFill="1" applyAlignment="1">
      <alignment horizontal="right" vertical="center" wrapText="1"/>
    </xf>
    <xf numFmtId="2" fontId="37" fillId="0" borderId="0" xfId="0" applyNumberFormat="1" applyFont="1" applyFill="1" applyAlignment="1">
      <alignment horizontal="center" vertical="center"/>
    </xf>
    <xf numFmtId="2" fontId="37" fillId="0" borderId="0" xfId="0" applyNumberFormat="1" applyFont="1" applyFill="1" applyAlignment="1">
      <alignment horizontal="center" vertical="center" wrapText="1"/>
    </xf>
    <xf numFmtId="2" fontId="34" fillId="0" borderId="0" xfId="0" applyNumberFormat="1" applyFont="1" applyFill="1" applyAlignment="1">
      <alignment horizontal="center" vertical="center"/>
    </xf>
    <xf numFmtId="0" fontId="0" fillId="0" borderId="0" xfId="0" applyAlignment="1">
      <alignment horizontal="center"/>
    </xf>
    <xf numFmtId="0" fontId="47" fillId="7" borderId="0" xfId="0" applyFont="1" applyFill="1" applyAlignment="1">
      <alignment horizontal="center" vertical="center" wrapText="1"/>
    </xf>
    <xf numFmtId="0" fontId="0" fillId="18" borderId="0" xfId="0" applyFill="1" applyAlignment="1">
      <alignment wrapText="1"/>
    </xf>
    <xf numFmtId="0" fontId="0" fillId="0" borderId="0" xfId="0" applyFill="1" applyAlignment="1">
      <alignment wrapText="1"/>
    </xf>
    <xf numFmtId="0" fontId="0" fillId="0" borderId="0" xfId="0" applyAlignment="1">
      <alignment horizontal="center" vertical="center" textRotation="90"/>
    </xf>
    <xf numFmtId="0" fontId="0" fillId="0" borderId="0" xfId="0" applyAlignment="1">
      <alignment horizontal="center"/>
    </xf>
    <xf numFmtId="0" fontId="68" fillId="0" borderId="0" xfId="0" applyFont="1" applyAlignment="1">
      <alignment horizontal="center"/>
    </xf>
    <xf numFmtId="0" fontId="65" fillId="16" borderId="0" xfId="0" applyFont="1" applyFill="1" applyAlignment="1">
      <alignment horizontal="center" vertical="center"/>
    </xf>
    <xf numFmtId="2" fontId="65" fillId="16" borderId="0" xfId="0" applyNumberFormat="1" applyFont="1" applyFill="1" applyAlignment="1">
      <alignment horizontal="center" vertical="center"/>
    </xf>
    <xf numFmtId="0" fontId="66" fillId="21" borderId="0" xfId="0" applyFont="1" applyFill="1" applyAlignment="1">
      <alignment horizontal="center" vertical="center"/>
    </xf>
    <xf numFmtId="2" fontId="65" fillId="21" borderId="0" xfId="0" applyNumberFormat="1" applyFont="1" applyFill="1" applyAlignment="1">
      <alignment horizontal="center" vertical="center"/>
    </xf>
    <xf numFmtId="0" fontId="65" fillId="21" borderId="0" xfId="0" applyFont="1" applyFill="1" applyAlignment="1">
      <alignment horizontal="center" vertical="center"/>
    </xf>
    <xf numFmtId="0" fontId="65" fillId="21" borderId="0" xfId="0" applyFont="1" applyFill="1" applyAlignment="1">
      <alignment horizontal="center" vertical="center" wrapText="1"/>
    </xf>
    <xf numFmtId="14" fontId="2" fillId="22" borderId="0" xfId="0" applyNumberFormat="1" applyFont="1" applyFill="1" applyAlignment="1">
      <alignment horizontal="left" wrapText="1"/>
    </xf>
    <xf numFmtId="0" fontId="1" fillId="22" borderId="0" xfId="0" applyFont="1" applyFill="1" applyAlignment="1">
      <alignment horizontal="center" vertical="center"/>
    </xf>
    <xf numFmtId="0" fontId="52" fillId="22" borderId="0" xfId="0" applyFont="1" applyFill="1" applyAlignment="1">
      <alignment horizontal="center" vertical="center"/>
    </xf>
    <xf numFmtId="0" fontId="35" fillId="23" borderId="0" xfId="0" applyFont="1" applyFill="1" applyAlignment="1">
      <alignment horizontal="center" vertical="center"/>
    </xf>
    <xf numFmtId="14" fontId="35" fillId="23" borderId="0" xfId="0" applyNumberFormat="1" applyFont="1" applyFill="1" applyAlignment="1">
      <alignment horizontal="right" wrapText="1"/>
    </xf>
    <xf numFmtId="0" fontId="69" fillId="22" borderId="0" xfId="0" applyFont="1" applyFill="1" applyAlignment="1">
      <alignment horizontal="center" vertical="center"/>
    </xf>
    <xf numFmtId="14" fontId="70" fillId="22" borderId="0" xfId="0" applyNumberFormat="1" applyFont="1" applyFill="1" applyAlignment="1">
      <alignment horizontal="right"/>
    </xf>
    <xf numFmtId="14" fontId="69" fillId="22" borderId="0" xfId="0" applyNumberFormat="1" applyFont="1" applyFill="1" applyAlignment="1">
      <alignment horizontal="right" wrapText="1"/>
    </xf>
  </cellXfs>
  <cellStyles count="2">
    <cellStyle name="Hyperlink" xfId="1" builtinId="8"/>
    <cellStyle name="Normal" xfId="0" builtinId="0"/>
  </cellStyles>
  <dxfs count="24">
    <dxf>
      <fill>
        <patternFill>
          <bgColor rgb="FFFF0000"/>
        </patternFill>
      </fill>
    </dxf>
    <dxf>
      <fill>
        <patternFill>
          <bgColor rgb="FF00B050"/>
        </patternFill>
      </fill>
    </dxf>
    <dxf>
      <fill>
        <patternFill>
          <bgColor rgb="FF7030A0"/>
        </patternFill>
      </fill>
    </dxf>
    <dxf>
      <fill>
        <patternFill>
          <bgColor theme="9" tint="-0.24994659260841701"/>
        </patternFill>
      </fill>
    </dxf>
    <dxf>
      <fill>
        <patternFill>
          <bgColor rgb="FF00B0F0"/>
        </patternFill>
      </fill>
    </dxf>
    <dxf>
      <fill>
        <patternFill>
          <bgColor rgb="FFFFC000"/>
        </patternFill>
      </fill>
    </dxf>
    <dxf>
      <fill>
        <patternFill>
          <bgColor rgb="FFFF0000"/>
        </patternFill>
      </fill>
    </dxf>
    <dxf>
      <fill>
        <patternFill>
          <bgColor rgb="FF00B050"/>
        </patternFill>
      </fill>
    </dxf>
    <dxf>
      <fill>
        <patternFill>
          <bgColor rgb="FF7030A0"/>
        </patternFill>
      </fill>
    </dxf>
    <dxf>
      <fill>
        <patternFill>
          <bgColor theme="9" tint="-0.24994659260841701"/>
        </patternFill>
      </fill>
    </dxf>
    <dxf>
      <fill>
        <patternFill>
          <bgColor rgb="FF00B0F0"/>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11ED1B"/>
      <color rgb="FF934BC9"/>
      <color rgb="FF000000"/>
      <color rgb="FFDA32BA"/>
      <color rgb="FF0CA413"/>
      <color rgb="FFEE9012"/>
      <color rgb="FFEE0000"/>
      <color rgb="FF00359E"/>
      <color rgb="FF10D6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hyperlink" Target="https://kidabulous.pcsparty.com" TargetMode="External"/><Relationship Id="rId1" Type="http://schemas.openxmlformats.org/officeDocument/2006/relationships/image" Target="../media/image1.png"/><Relationship Id="rId6" Type="http://schemas.openxmlformats.org/officeDocument/2006/relationships/hyperlink" Target="http://www.kidabulous.com" TargetMode="External"/><Relationship Id="rId5" Type="http://schemas.openxmlformats.org/officeDocument/2006/relationships/image" Target="../media/image3.png"/><Relationship Id="rId4" Type="http://schemas.openxmlformats.org/officeDocument/2006/relationships/hyperlink" Target="http://www.kidabulous.com/parties/" TargetMode="External"/></Relationships>
</file>

<file path=xl/drawings/_rels/drawing2.xml.rels><?xml version="1.0" encoding="UTF-8" standalone="yes"?>
<Relationships xmlns="http://schemas.openxmlformats.org/package/2006/relationships"><Relationship Id="rId8" Type="http://schemas.openxmlformats.org/officeDocument/2006/relationships/image" Target="../media/image12.jpeg"/><Relationship Id="rId13" Type="http://schemas.openxmlformats.org/officeDocument/2006/relationships/image" Target="../media/image17.jpeg"/><Relationship Id="rId18" Type="http://schemas.openxmlformats.org/officeDocument/2006/relationships/image" Target="../media/image22.jpeg"/><Relationship Id="rId3" Type="http://schemas.openxmlformats.org/officeDocument/2006/relationships/image" Target="../media/image7.jpeg"/><Relationship Id="rId21" Type="http://schemas.openxmlformats.org/officeDocument/2006/relationships/image" Target="../media/image25.jpeg"/><Relationship Id="rId7" Type="http://schemas.openxmlformats.org/officeDocument/2006/relationships/image" Target="../media/image11.jpeg"/><Relationship Id="rId12" Type="http://schemas.openxmlformats.org/officeDocument/2006/relationships/image" Target="../media/image16.jpeg"/><Relationship Id="rId17" Type="http://schemas.openxmlformats.org/officeDocument/2006/relationships/image" Target="../media/image21.jpeg"/><Relationship Id="rId2" Type="http://schemas.openxmlformats.org/officeDocument/2006/relationships/image" Target="../media/image6.png"/><Relationship Id="rId16" Type="http://schemas.openxmlformats.org/officeDocument/2006/relationships/image" Target="../media/image20.jpeg"/><Relationship Id="rId20" Type="http://schemas.openxmlformats.org/officeDocument/2006/relationships/image" Target="../media/image24.jpeg"/><Relationship Id="rId1" Type="http://schemas.openxmlformats.org/officeDocument/2006/relationships/image" Target="../media/image5.jpeg"/><Relationship Id="rId6" Type="http://schemas.openxmlformats.org/officeDocument/2006/relationships/image" Target="../media/image10.jpeg"/><Relationship Id="rId11" Type="http://schemas.openxmlformats.org/officeDocument/2006/relationships/image" Target="../media/image15.png"/><Relationship Id="rId5" Type="http://schemas.openxmlformats.org/officeDocument/2006/relationships/image" Target="../media/image9.jpeg"/><Relationship Id="rId15" Type="http://schemas.openxmlformats.org/officeDocument/2006/relationships/image" Target="../media/image19.jpeg"/><Relationship Id="rId10" Type="http://schemas.openxmlformats.org/officeDocument/2006/relationships/image" Target="../media/image14.jpeg"/><Relationship Id="rId19" Type="http://schemas.openxmlformats.org/officeDocument/2006/relationships/image" Target="../media/image23.jpeg"/><Relationship Id="rId4" Type="http://schemas.openxmlformats.org/officeDocument/2006/relationships/image" Target="../media/image8.jpeg"/><Relationship Id="rId9" Type="http://schemas.openxmlformats.org/officeDocument/2006/relationships/image" Target="../media/image13.jpeg"/><Relationship Id="rId14" Type="http://schemas.openxmlformats.org/officeDocument/2006/relationships/image" Target="../media/image18.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xdr:from>
      <xdr:col>0</xdr:col>
      <xdr:colOff>255548</xdr:colOff>
      <xdr:row>17</xdr:row>
      <xdr:rowOff>92927</xdr:rowOff>
    </xdr:from>
    <xdr:to>
      <xdr:col>3</xdr:col>
      <xdr:colOff>3670609</xdr:colOff>
      <xdr:row>18</xdr:row>
      <xdr:rowOff>364787</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255548" y="15880108"/>
          <a:ext cx="15371976" cy="5115424"/>
        </a:xfrm>
        <a:prstGeom prst="rect">
          <a:avLst/>
        </a:prstGeom>
        <a:solidFill>
          <a:schemeClr val="bg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2000" b="1" baseline="0">
            <a:latin typeface="Comic Sans MS" panose="030F0702030302020204" pitchFamily="66" charset="0"/>
          </a:endParaRPr>
        </a:p>
      </xdr:txBody>
    </xdr:sp>
    <xdr:clientData/>
  </xdr:twoCellAnchor>
  <xdr:twoCellAnchor>
    <xdr:from>
      <xdr:col>0</xdr:col>
      <xdr:colOff>437673</xdr:colOff>
      <xdr:row>17</xdr:row>
      <xdr:rowOff>138509</xdr:rowOff>
    </xdr:from>
    <xdr:to>
      <xdr:col>2</xdr:col>
      <xdr:colOff>850774</xdr:colOff>
      <xdr:row>18</xdr:row>
      <xdr:rowOff>105262</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rot="336406" flipH="1">
          <a:off x="437673" y="15925690"/>
          <a:ext cx="8478952" cy="4810317"/>
        </a:xfrm>
        <a:prstGeom prst="rect">
          <a:avLst/>
        </a:prstGeom>
      </xdr:spPr>
    </xdr:pic>
    <xdr:clientData/>
  </xdr:twoCellAnchor>
  <xdr:twoCellAnchor>
    <xdr:from>
      <xdr:col>0</xdr:col>
      <xdr:colOff>729575</xdr:colOff>
      <xdr:row>17</xdr:row>
      <xdr:rowOff>768565</xdr:rowOff>
    </xdr:from>
    <xdr:to>
      <xdr:col>2</xdr:col>
      <xdr:colOff>4320</xdr:colOff>
      <xdr:row>17</xdr:row>
      <xdr:rowOff>4782767</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729575" y="16555746"/>
          <a:ext cx="7340596" cy="4014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baseline="0">
              <a:solidFill>
                <a:schemeClr val="dk1"/>
              </a:solidFill>
              <a:effectLst/>
              <a:latin typeface="Comic Sans MS" panose="030F0702030302020204" pitchFamily="66" charset="0"/>
              <a:ea typeface="+mn-ea"/>
              <a:cs typeface="+mn-cs"/>
            </a:rPr>
            <a:t>For the kids:</a:t>
          </a:r>
          <a:endParaRPr lang="en-GB" sz="2800">
            <a:effectLst/>
            <a:latin typeface="Comic Sans MS" panose="030F0702030302020204" pitchFamily="66" charset="0"/>
          </a:endParaRPr>
        </a:p>
        <a:p>
          <a:r>
            <a:rPr lang="en-GB" sz="2400" b="1" baseline="0">
              <a:solidFill>
                <a:schemeClr val="dk1"/>
              </a:solidFill>
              <a:effectLst/>
              <a:latin typeface="Comic Sans MS" panose="030F0702030302020204" pitchFamily="66" charset="0"/>
              <a:ea typeface="+mn-ea"/>
              <a:cs typeface="+mn-cs"/>
            </a:rPr>
            <a:t>Party Bags:			 </a:t>
          </a:r>
          <a:r>
            <a:rPr lang="en-GB" sz="1100" b="1" baseline="0">
              <a:solidFill>
                <a:schemeClr val="dk1"/>
              </a:solidFill>
              <a:effectLst/>
              <a:latin typeface="+mn-lt"/>
              <a:ea typeface="+mn-ea"/>
              <a:cs typeface="+mn-cs"/>
            </a:rPr>
            <a:t>	</a:t>
          </a:r>
          <a:r>
            <a:rPr lang="en-GB" sz="2400" b="1" baseline="0">
              <a:solidFill>
                <a:schemeClr val="dk1"/>
              </a:solidFill>
              <a:effectLst/>
              <a:latin typeface="Comic Sans MS" panose="030F0702030302020204" pitchFamily="66" charset="0"/>
              <a:ea typeface="+mn-ea"/>
              <a:cs typeface="+mn-cs"/>
            </a:rPr>
            <a:t>£2 per child</a:t>
          </a:r>
          <a:endParaRPr lang="en-GB" sz="2400">
            <a:effectLst/>
            <a:latin typeface="Comic Sans MS" panose="030F0702030302020204" pitchFamily="66" charset="0"/>
          </a:endParaRPr>
        </a:p>
        <a:p>
          <a:r>
            <a:rPr lang="en-GB" sz="2400" b="1" baseline="0">
              <a:solidFill>
                <a:schemeClr val="dk1"/>
              </a:solidFill>
              <a:effectLst/>
              <a:latin typeface="Comic Sans MS" panose="030F0702030302020204" pitchFamily="66" charset="0"/>
              <a:ea typeface="+mn-ea"/>
              <a:cs typeface="+mn-cs"/>
            </a:rPr>
            <a:t>Deluxe Party Bags:  	 </a:t>
          </a:r>
          <a:r>
            <a:rPr lang="en-GB" sz="1100" b="1" baseline="0">
              <a:solidFill>
                <a:schemeClr val="dk1"/>
              </a:solidFill>
              <a:effectLst/>
              <a:latin typeface="+mn-lt"/>
              <a:ea typeface="+mn-ea"/>
              <a:cs typeface="+mn-cs"/>
            </a:rPr>
            <a:t>	</a:t>
          </a:r>
          <a:r>
            <a:rPr lang="en-GB" sz="2400" b="1" baseline="0">
              <a:solidFill>
                <a:schemeClr val="dk1"/>
              </a:solidFill>
              <a:effectLst/>
              <a:latin typeface="Comic Sans MS" panose="030F0702030302020204" pitchFamily="66" charset="0"/>
              <a:ea typeface="+mn-ea"/>
              <a:cs typeface="+mn-cs"/>
            </a:rPr>
            <a:t>£4 per child</a:t>
          </a:r>
          <a:endParaRPr lang="en-GB" sz="2400">
            <a:effectLst/>
            <a:latin typeface="Comic Sans MS" panose="030F0702030302020204" pitchFamily="66" charset="0"/>
          </a:endParaRPr>
        </a:p>
        <a:p>
          <a:r>
            <a:rPr lang="en-GB" sz="2400" b="1" baseline="0">
              <a:solidFill>
                <a:schemeClr val="dk1"/>
              </a:solidFill>
              <a:effectLst/>
              <a:latin typeface="Comic Sans MS" panose="030F0702030302020204" pitchFamily="66" charset="0"/>
              <a:ea typeface="+mn-ea"/>
              <a:cs typeface="+mn-cs"/>
            </a:rPr>
            <a:t>Punch Balloon:       	 </a:t>
          </a:r>
          <a:r>
            <a:rPr lang="en-GB" sz="1100" b="1" baseline="0">
              <a:solidFill>
                <a:schemeClr val="dk1"/>
              </a:solidFill>
              <a:effectLst/>
              <a:latin typeface="+mn-lt"/>
              <a:ea typeface="+mn-ea"/>
              <a:cs typeface="+mn-cs"/>
            </a:rPr>
            <a:t>	</a:t>
          </a:r>
          <a:r>
            <a:rPr lang="en-GB" sz="2400" b="1" baseline="0">
              <a:solidFill>
                <a:schemeClr val="dk1"/>
              </a:solidFill>
              <a:effectLst/>
              <a:latin typeface="Comic Sans MS" panose="030F0702030302020204" pitchFamily="66" charset="0"/>
              <a:ea typeface="+mn-ea"/>
              <a:cs typeface="+mn-cs"/>
            </a:rPr>
            <a:t>95p each</a:t>
          </a:r>
        </a:p>
        <a:p>
          <a:r>
            <a:rPr lang="en-GB" sz="2400" b="1" baseline="0">
              <a:solidFill>
                <a:schemeClr val="dk1"/>
              </a:solidFill>
              <a:effectLst/>
              <a:latin typeface="Comic Sans MS" panose="030F0702030302020204" pitchFamily="66" charset="0"/>
              <a:ea typeface="+mn-ea"/>
              <a:cs typeface="+mn-cs"/>
            </a:rPr>
            <a:t>Healthy Veg Platter (for 8): </a:t>
          </a:r>
          <a:r>
            <a:rPr lang="en-GB" sz="1100" b="1" baseline="0">
              <a:solidFill>
                <a:schemeClr val="dk1"/>
              </a:solidFill>
              <a:effectLst/>
              <a:latin typeface="+mn-lt"/>
              <a:ea typeface="+mn-ea"/>
              <a:cs typeface="+mn-cs"/>
            </a:rPr>
            <a:t>	</a:t>
          </a:r>
          <a:r>
            <a:rPr lang="en-GB" sz="2400" b="1" baseline="0">
              <a:solidFill>
                <a:schemeClr val="dk1"/>
              </a:solidFill>
              <a:effectLst/>
              <a:latin typeface="Comic Sans MS" panose="030F0702030302020204" pitchFamily="66" charset="0"/>
              <a:ea typeface="+mn-ea"/>
              <a:cs typeface="+mn-cs"/>
            </a:rPr>
            <a:t>£6.95</a:t>
          </a:r>
          <a:endParaRPr lang="en-GB" sz="2400">
            <a:effectLst/>
            <a:latin typeface="Comic Sans MS" panose="030F0702030302020204" pitchFamily="66" charset="0"/>
          </a:endParaRPr>
        </a:p>
        <a:p>
          <a:pPr marL="0" marR="0" indent="0" defTabSz="914400" eaLnBrk="1" fontAlgn="auto" latinLnBrk="0" hangingPunct="1">
            <a:lnSpc>
              <a:spcPct val="100000"/>
            </a:lnSpc>
            <a:spcBef>
              <a:spcPts val="0"/>
            </a:spcBef>
            <a:spcAft>
              <a:spcPts val="0"/>
            </a:spcAft>
            <a:buClrTx/>
            <a:buSzTx/>
            <a:buFontTx/>
            <a:buNone/>
            <a:tabLst/>
            <a:defRPr/>
          </a:pPr>
          <a:r>
            <a:rPr lang="en-GB" sz="2400" b="1" baseline="0">
              <a:solidFill>
                <a:schemeClr val="dk1"/>
              </a:solidFill>
              <a:effectLst/>
              <a:latin typeface="Comic Sans MS" panose="030F0702030302020204" pitchFamily="66" charset="0"/>
              <a:ea typeface="+mn-ea"/>
              <a:cs typeface="+mn-cs"/>
            </a:rPr>
            <a:t>Chocolate Cake (for 16): </a:t>
          </a:r>
          <a:r>
            <a:rPr lang="en-GB" sz="1100" b="1" baseline="0">
              <a:solidFill>
                <a:schemeClr val="dk1"/>
              </a:solidFill>
              <a:effectLst/>
              <a:latin typeface="+mn-lt"/>
              <a:ea typeface="+mn-ea"/>
              <a:cs typeface="+mn-cs"/>
            </a:rPr>
            <a:t>	</a:t>
          </a:r>
          <a:r>
            <a:rPr lang="en-GB" sz="2400" b="1" baseline="0">
              <a:solidFill>
                <a:schemeClr val="dk1"/>
              </a:solidFill>
              <a:effectLst/>
              <a:latin typeface="Comic Sans MS" panose="030F0702030302020204" pitchFamily="66" charset="0"/>
              <a:ea typeface="+mn-ea"/>
              <a:cs typeface="+mn-cs"/>
            </a:rPr>
            <a:t>£15.95</a:t>
          </a:r>
          <a:endParaRPr lang="en-GB" sz="2400">
            <a:effectLst/>
            <a:latin typeface="Comic Sans MS" panose="030F0702030302020204" pitchFamily="66" charset="0"/>
          </a:endParaRPr>
        </a:p>
        <a:p>
          <a:r>
            <a:rPr lang="en-GB" sz="2400" b="1" baseline="0">
              <a:solidFill>
                <a:schemeClr val="dk1"/>
              </a:solidFill>
              <a:effectLst/>
              <a:latin typeface="Comic Sans MS" panose="030F0702030302020204" pitchFamily="66" charset="0"/>
              <a:ea typeface="+mn-ea"/>
              <a:cs typeface="+mn-cs"/>
            </a:rPr>
            <a:t>Kids Pizza Upgrade:  	 </a:t>
          </a:r>
          <a:r>
            <a:rPr lang="en-GB" sz="1100" b="1" baseline="0">
              <a:solidFill>
                <a:schemeClr val="dk1"/>
              </a:solidFill>
              <a:effectLst/>
              <a:latin typeface="+mn-lt"/>
              <a:ea typeface="+mn-ea"/>
              <a:cs typeface="+mn-cs"/>
            </a:rPr>
            <a:t>	</a:t>
          </a:r>
          <a:r>
            <a:rPr lang="en-GB" sz="2400" b="1" baseline="0">
              <a:solidFill>
                <a:schemeClr val="dk1"/>
              </a:solidFill>
              <a:effectLst/>
              <a:latin typeface="Comic Sans MS" panose="030F0702030302020204" pitchFamily="66" charset="0"/>
              <a:ea typeface="+mn-ea"/>
              <a:cs typeface="+mn-cs"/>
            </a:rPr>
            <a:t>£1.95 per child </a:t>
          </a:r>
        </a:p>
        <a:p>
          <a:endParaRPr lang="en-GB" sz="2000">
            <a:effectLst/>
            <a:latin typeface="Comic Sans MS" panose="030F0702030302020204" pitchFamily="66" charset="0"/>
          </a:endParaRPr>
        </a:p>
        <a:p>
          <a:r>
            <a:rPr lang="en-GB" sz="2000" b="1" baseline="0">
              <a:latin typeface="Comic Sans MS" panose="030F0702030302020204" pitchFamily="66" charset="0"/>
            </a:rPr>
            <a:t>  </a:t>
          </a:r>
        </a:p>
      </xdr:txBody>
    </xdr:sp>
    <xdr:clientData/>
  </xdr:twoCellAnchor>
  <xdr:twoCellAnchor>
    <xdr:from>
      <xdr:col>1</xdr:col>
      <xdr:colOff>3693842</xdr:colOff>
      <xdr:row>17</xdr:row>
      <xdr:rowOff>394930</xdr:rowOff>
    </xdr:from>
    <xdr:to>
      <xdr:col>3</xdr:col>
      <xdr:colOff>3461523</xdr:colOff>
      <xdr:row>18</xdr:row>
      <xdr:rowOff>486383</xdr:rowOff>
    </xdr:to>
    <xdr:grpSp>
      <xdr:nvGrpSpPr>
        <xdr:cNvPr id="7" name="Group 6">
          <a:extLst>
            <a:ext uri="{FF2B5EF4-FFF2-40B4-BE49-F238E27FC236}">
              <a16:creationId xmlns:a16="http://schemas.microsoft.com/office/drawing/2014/main" id="{00000000-0008-0000-0000-000007000000}"/>
            </a:ext>
          </a:extLst>
        </xdr:cNvPr>
        <xdr:cNvGrpSpPr/>
      </xdr:nvGrpSpPr>
      <xdr:grpSpPr>
        <a:xfrm>
          <a:off x="7868629" y="16182111"/>
          <a:ext cx="7549809" cy="4935017"/>
          <a:chOff x="8340184" y="16750060"/>
          <a:chExt cx="8131096" cy="3647378"/>
        </a:xfrm>
      </xdr:grpSpPr>
      <xdr:sp macro="" textlink="">
        <xdr:nvSpPr>
          <xdr:cNvPr id="9" name="Cloud 8">
            <a:extLst>
              <a:ext uri="{FF2B5EF4-FFF2-40B4-BE49-F238E27FC236}">
                <a16:creationId xmlns:a16="http://schemas.microsoft.com/office/drawing/2014/main" id="{00000000-0008-0000-0000-000009000000}"/>
              </a:ext>
            </a:extLst>
          </xdr:cNvPr>
          <xdr:cNvSpPr/>
        </xdr:nvSpPr>
        <xdr:spPr>
          <a:xfrm>
            <a:off x="8340184" y="16750060"/>
            <a:ext cx="7991706" cy="3647378"/>
          </a:xfrm>
          <a:prstGeom prst="cloud">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GB" sz="1100"/>
          </a:p>
        </xdr:txBody>
      </xdr:sp>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9385612" y="17256039"/>
            <a:ext cx="7085668" cy="23131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baseline="0">
                <a:latin typeface="Comic Sans MS" panose="030F0702030302020204" pitchFamily="66" charset="0"/>
              </a:rPr>
              <a:t>For the adults:</a:t>
            </a:r>
          </a:p>
          <a:p>
            <a:r>
              <a:rPr lang="en-GB" sz="2250" b="1" baseline="0">
                <a:latin typeface="Comic Sans MS" panose="030F0702030302020204" pitchFamily="66" charset="0"/>
              </a:rPr>
              <a:t>Biscuit Platter: 			£5.95</a:t>
            </a:r>
          </a:p>
          <a:p>
            <a:r>
              <a:rPr lang="en-GB" sz="2250" b="1" baseline="0">
                <a:latin typeface="Comic Sans MS" panose="030F0702030302020204" pitchFamily="66" charset="0"/>
              </a:rPr>
              <a:t>Pizza Platter (serves 2): 		£8.95</a:t>
            </a:r>
          </a:p>
          <a:p>
            <a:r>
              <a:rPr lang="en-GB" sz="2250" b="1" baseline="0">
                <a:latin typeface="Comic Sans MS" panose="030F0702030302020204" pitchFamily="66" charset="0"/>
              </a:rPr>
              <a:t>OFFER! 3 for 2 Pizza Platter: 	£18.95</a:t>
            </a:r>
          </a:p>
          <a:p>
            <a:r>
              <a:rPr lang="en-GB" sz="2250" b="1" baseline="0">
                <a:latin typeface="Comic Sans MS" panose="030F0702030302020204" pitchFamily="66" charset="0"/>
              </a:rPr>
              <a:t>Sandwich Platter (serves 4):  	£9.95</a:t>
            </a:r>
          </a:p>
          <a:p>
            <a:r>
              <a:rPr lang="en-GB" sz="2250" b="1" baseline="0">
                <a:latin typeface="Comic Sans MS" panose="030F0702030302020204" pitchFamily="66" charset="0"/>
              </a:rPr>
              <a:t>Pot of Tea (serves 4): 		£5.95</a:t>
            </a:r>
          </a:p>
          <a:p>
            <a:r>
              <a:rPr lang="en-GB" sz="2250" b="1" baseline="0">
                <a:latin typeface="Comic Sans MS" panose="030F0702030302020204" pitchFamily="66" charset="0"/>
              </a:rPr>
              <a:t>Pot of Coffee (serves 4): 	£5.95 </a:t>
            </a:r>
          </a:p>
        </xdr:txBody>
      </xdr:sp>
    </xdr:grpSp>
    <xdr:clientData/>
  </xdr:twoCellAnchor>
  <xdr:twoCellAnchor>
    <xdr:from>
      <xdr:col>0</xdr:col>
      <xdr:colOff>464585</xdr:colOff>
      <xdr:row>17</xdr:row>
      <xdr:rowOff>40177</xdr:rowOff>
    </xdr:from>
    <xdr:to>
      <xdr:col>5</xdr:col>
      <xdr:colOff>0</xdr:colOff>
      <xdr:row>17</xdr:row>
      <xdr:rowOff>690658</xdr:rowOff>
    </xdr:to>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464585" y="15974708"/>
          <a:ext cx="16587969" cy="6504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400" b="1">
              <a:latin typeface="Comic Sans MS" panose="030F0702030302020204" pitchFamily="66" charset="0"/>
            </a:rPr>
            <a:t>Party</a:t>
          </a:r>
          <a:r>
            <a:rPr lang="en-GB" sz="2400" b="1" baseline="0">
              <a:latin typeface="Comic Sans MS" panose="030F0702030302020204" pitchFamily="66" charset="0"/>
            </a:rPr>
            <a:t> Add-ons:  select any of the following great add-ons when making your party booking</a:t>
          </a:r>
        </a:p>
        <a:p>
          <a:endParaRPr lang="en-GB" sz="2400" b="1" baseline="0">
            <a:latin typeface="Comic Sans MS" panose="030F0702030302020204" pitchFamily="66" charset="0"/>
          </a:endParaRPr>
        </a:p>
      </xdr:txBody>
    </xdr:sp>
    <xdr:clientData/>
  </xdr:twoCellAnchor>
  <xdr:oneCellAnchor>
    <xdr:from>
      <xdr:col>3</xdr:col>
      <xdr:colOff>813109</xdr:colOff>
      <xdr:row>18</xdr:row>
      <xdr:rowOff>882805</xdr:rowOff>
    </xdr:from>
    <xdr:ext cx="184731" cy="264560"/>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3613780" y="16866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editAs="oneCell">
    <xdr:from>
      <xdr:col>0</xdr:col>
      <xdr:colOff>357188</xdr:colOff>
      <xdr:row>0</xdr:row>
      <xdr:rowOff>99219</xdr:rowOff>
    </xdr:from>
    <xdr:to>
      <xdr:col>0</xdr:col>
      <xdr:colOff>3995372</xdr:colOff>
      <xdr:row>1</xdr:row>
      <xdr:rowOff>151080</xdr:rowOff>
    </xdr:to>
    <xdr:pic>
      <xdr:nvPicPr>
        <xdr:cNvPr id="16" name="Picture 15">
          <a:hlinkClick xmlns:r="http://schemas.openxmlformats.org/officeDocument/2006/relationships" r:id="rId2"/>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57188" y="99219"/>
          <a:ext cx="3638184" cy="2003324"/>
        </a:xfrm>
        <a:prstGeom prst="rect">
          <a:avLst/>
        </a:prstGeom>
      </xdr:spPr>
    </xdr:pic>
    <xdr:clientData/>
  </xdr:twoCellAnchor>
  <xdr:twoCellAnchor editAs="oneCell">
    <xdr:from>
      <xdr:col>5</xdr:col>
      <xdr:colOff>2645975</xdr:colOff>
      <xdr:row>17</xdr:row>
      <xdr:rowOff>293012</xdr:rowOff>
    </xdr:from>
    <xdr:to>
      <xdr:col>6</xdr:col>
      <xdr:colOff>3629094</xdr:colOff>
      <xdr:row>17</xdr:row>
      <xdr:rowOff>3060160</xdr:rowOff>
    </xdr:to>
    <xdr:pic>
      <xdr:nvPicPr>
        <xdr:cNvPr id="18" name="Picture 17">
          <a:hlinkClick xmlns:r="http://schemas.openxmlformats.org/officeDocument/2006/relationships" r:id="rId2"/>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2385018" y="15958597"/>
          <a:ext cx="4874182" cy="2767148"/>
        </a:xfrm>
        <a:prstGeom prst="rect">
          <a:avLst/>
        </a:prstGeom>
      </xdr:spPr>
    </xdr:pic>
    <xdr:clientData/>
  </xdr:twoCellAnchor>
  <xdr:twoCellAnchor editAs="oneCell">
    <xdr:from>
      <xdr:col>2</xdr:col>
      <xdr:colOff>60798</xdr:colOff>
      <xdr:row>0</xdr:row>
      <xdr:rowOff>0</xdr:rowOff>
    </xdr:from>
    <xdr:to>
      <xdr:col>3</xdr:col>
      <xdr:colOff>40004</xdr:colOff>
      <xdr:row>0</xdr:row>
      <xdr:rowOff>1722606</xdr:rowOff>
    </xdr:to>
    <xdr:pic>
      <xdr:nvPicPr>
        <xdr:cNvPr id="29" name="Picture 28">
          <a:hlinkClick xmlns:r="http://schemas.openxmlformats.org/officeDocument/2006/relationships" r:id="rId4"/>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5"/>
        <a:stretch>
          <a:fillRect/>
        </a:stretch>
      </xdr:blipFill>
      <xdr:spPr>
        <a:xfrm>
          <a:off x="8126649" y="0"/>
          <a:ext cx="3870270" cy="1722606"/>
        </a:xfrm>
        <a:prstGeom prst="rect">
          <a:avLst/>
        </a:prstGeom>
      </xdr:spPr>
    </xdr:pic>
    <xdr:clientData/>
  </xdr:twoCellAnchor>
  <xdr:twoCellAnchor editAs="oneCell">
    <xdr:from>
      <xdr:col>4</xdr:col>
      <xdr:colOff>0</xdr:colOff>
      <xdr:row>15</xdr:row>
      <xdr:rowOff>3019615</xdr:rowOff>
    </xdr:from>
    <xdr:to>
      <xdr:col>5</xdr:col>
      <xdr:colOff>2559063</xdr:colOff>
      <xdr:row>17</xdr:row>
      <xdr:rowOff>3816112</xdr:rowOff>
    </xdr:to>
    <xdr:pic>
      <xdr:nvPicPr>
        <xdr:cNvPr id="1024" name="Picture 1023">
          <a:hlinkClick xmlns:r="http://schemas.openxmlformats.org/officeDocument/2006/relationships" r:id="rId6"/>
          <a:extLst>
            <a:ext uri="{FF2B5EF4-FFF2-40B4-BE49-F238E27FC236}">
              <a16:creationId xmlns:a16="http://schemas.microsoft.com/office/drawing/2014/main" id="{00000000-0008-0000-0000-000000040000}"/>
            </a:ext>
          </a:extLst>
        </xdr:cNvPr>
        <xdr:cNvPicPr>
          <a:picLocks noChangeAspect="1"/>
        </xdr:cNvPicPr>
      </xdr:nvPicPr>
      <xdr:blipFill>
        <a:blip xmlns:r="http://schemas.openxmlformats.org/officeDocument/2006/relationships" r:embed="rId7"/>
        <a:stretch>
          <a:fillRect/>
        </a:stretch>
      </xdr:blipFill>
      <xdr:spPr>
        <a:xfrm>
          <a:off x="15847979" y="15158924"/>
          <a:ext cx="6450127" cy="4444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0</xdr:rowOff>
    </xdr:from>
    <xdr:to>
      <xdr:col>3</xdr:col>
      <xdr:colOff>76200</xdr:colOff>
      <xdr:row>11</xdr:row>
      <xdr:rowOff>104775</xdr:rowOff>
    </xdr:to>
    <xdr:pic>
      <xdr:nvPicPr>
        <xdr:cNvPr id="2" name="Picture 26" descr="https://0ab69d8072ac78fd754d-cb5d488c946e69bdb5e870688ca29b92.ssl.cf2.rackcdn.com/503_1_2f79d863-bb57-4480-a1de-152f65095532.jp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71575"/>
          <a:ext cx="1905000"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13</xdr:row>
      <xdr:rowOff>0</xdr:rowOff>
    </xdr:from>
    <xdr:to>
      <xdr:col>3</xdr:col>
      <xdr:colOff>400050</xdr:colOff>
      <xdr:row>20</xdr:row>
      <xdr:rowOff>161925</xdr:rowOff>
    </xdr:to>
    <xdr:pic>
      <xdr:nvPicPr>
        <xdr:cNvPr id="3" name="Picture 25" descr="https://0ab69d8072ac78fd754d-cb5d488c946e69bdb5e870688ca29b92.ssl.cf2.rackcdn.com/503_1_d7f5e087-5e10-458d-aa1e-bafc09ae1c57.p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886075"/>
          <a:ext cx="2228850" cy="167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21</xdr:row>
      <xdr:rowOff>0</xdr:rowOff>
    </xdr:from>
    <xdr:to>
      <xdr:col>3</xdr:col>
      <xdr:colOff>76200</xdr:colOff>
      <xdr:row>27</xdr:row>
      <xdr:rowOff>104775</xdr:rowOff>
    </xdr:to>
    <xdr:pic>
      <xdr:nvPicPr>
        <xdr:cNvPr id="4" name="Picture 24" descr="https://0ab69d8072ac78fd754d-cb5d488c946e69bdb5e870688ca29b92.ssl.cf2.rackcdn.com/503_1_8a3a1c5f-9665-41c9-abb7-f536c00557fd.jp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600575"/>
          <a:ext cx="1905000"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28</xdr:row>
      <xdr:rowOff>0</xdr:rowOff>
    </xdr:from>
    <xdr:to>
      <xdr:col>3</xdr:col>
      <xdr:colOff>76200</xdr:colOff>
      <xdr:row>34</xdr:row>
      <xdr:rowOff>104775</xdr:rowOff>
    </xdr:to>
    <xdr:pic>
      <xdr:nvPicPr>
        <xdr:cNvPr id="5" name="Picture 23" descr="https://0ab69d8072ac78fd754d-cb5d488c946e69bdb5e870688ca29b92.ssl.cf2.rackcdn.com/503_1_57ca3438-b091-4617-affc-12c9d39f5c5d.jpg">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124575"/>
          <a:ext cx="1905000"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36</xdr:row>
      <xdr:rowOff>0</xdr:rowOff>
    </xdr:from>
    <xdr:to>
      <xdr:col>3</xdr:col>
      <xdr:colOff>76200</xdr:colOff>
      <xdr:row>42</xdr:row>
      <xdr:rowOff>104775</xdr:rowOff>
    </xdr:to>
    <xdr:pic>
      <xdr:nvPicPr>
        <xdr:cNvPr id="6" name="Picture 22" descr="https://0ab69d8072ac78fd754d-cb5d488c946e69bdb5e870688ca29b92.ssl.cf2.rackcdn.com/503_1_58b1d499-99a4-41fb-9756-d4a8f5c73f78.jpg">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7839075"/>
          <a:ext cx="1905000"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44</xdr:row>
      <xdr:rowOff>0</xdr:rowOff>
    </xdr:from>
    <xdr:to>
      <xdr:col>3</xdr:col>
      <xdr:colOff>76200</xdr:colOff>
      <xdr:row>50</xdr:row>
      <xdr:rowOff>104775</xdr:rowOff>
    </xdr:to>
    <xdr:pic>
      <xdr:nvPicPr>
        <xdr:cNvPr id="7" name="Picture 21" descr="https://0ab69d8072ac78fd754d-cb5d488c946e69bdb5e870688ca29b92.ssl.cf2.rackcdn.com/503_1_e3368a4f-f636-4223-b6c0-4980b3e861be.jpg">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9553575"/>
          <a:ext cx="1905000"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51</xdr:row>
      <xdr:rowOff>0</xdr:rowOff>
    </xdr:from>
    <xdr:to>
      <xdr:col>3</xdr:col>
      <xdr:colOff>76200</xdr:colOff>
      <xdr:row>57</xdr:row>
      <xdr:rowOff>247650</xdr:rowOff>
    </xdr:to>
    <xdr:pic>
      <xdr:nvPicPr>
        <xdr:cNvPr id="8" name="Picture 20" descr="https://0ab69d8072ac78fd754d-cb5d488c946e69bdb5e870688ca29b92.ssl.cf2.rackcdn.com/503_1_34914833-5212-4bc0-ae37-7b77b2e5708c.jpg">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11068050"/>
          <a:ext cx="1905000"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56</xdr:row>
      <xdr:rowOff>0</xdr:rowOff>
    </xdr:from>
    <xdr:to>
      <xdr:col>3</xdr:col>
      <xdr:colOff>76200</xdr:colOff>
      <xdr:row>62</xdr:row>
      <xdr:rowOff>123825</xdr:rowOff>
    </xdr:to>
    <xdr:pic>
      <xdr:nvPicPr>
        <xdr:cNvPr id="9" name="Picture 6" descr="https://0ab69d8072ac78fd754d-cb5d488c946e69bdb5e870688ca29b92.ssl.cf2.rackcdn.com/503_1_2f79d863-bb57-4480-a1de-152f65095532.jpg">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58650"/>
          <a:ext cx="1905000"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64</xdr:row>
      <xdr:rowOff>0</xdr:rowOff>
    </xdr:from>
    <xdr:to>
      <xdr:col>3</xdr:col>
      <xdr:colOff>76200</xdr:colOff>
      <xdr:row>70</xdr:row>
      <xdr:rowOff>123825</xdr:rowOff>
    </xdr:to>
    <xdr:pic>
      <xdr:nvPicPr>
        <xdr:cNvPr id="10" name="Picture 5" descr="https://0ab69d8072ac78fd754d-cb5d488c946e69bdb5e870688ca29b92.ssl.cf2.rackcdn.com/503_1_8a3a1c5f-9665-41c9-abb7-f536c00557fd.jpg">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3754100"/>
          <a:ext cx="1905000"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72</xdr:row>
      <xdr:rowOff>0</xdr:rowOff>
    </xdr:from>
    <xdr:to>
      <xdr:col>2</xdr:col>
      <xdr:colOff>57150</xdr:colOff>
      <xdr:row>80</xdr:row>
      <xdr:rowOff>209550</xdr:rowOff>
    </xdr:to>
    <xdr:pic>
      <xdr:nvPicPr>
        <xdr:cNvPr id="11" name="Picture 4" descr="https://0ab69d8072ac78fd754d-cb5d488c946e69bdb5e870688ca29b92.ssl.cf2.rackcdn.com/503_1_2f2f8c85-6c40-4df7-a34a-52f503259305.jpg">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5449550"/>
          <a:ext cx="1276350"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79</xdr:row>
      <xdr:rowOff>0</xdr:rowOff>
    </xdr:from>
    <xdr:to>
      <xdr:col>3</xdr:col>
      <xdr:colOff>76200</xdr:colOff>
      <xdr:row>85</xdr:row>
      <xdr:rowOff>123825</xdr:rowOff>
    </xdr:to>
    <xdr:pic>
      <xdr:nvPicPr>
        <xdr:cNvPr id="12" name="Picture 3" descr="https://0ab69d8072ac78fd754d-cb5d488c946e69bdb5e870688ca29b92.ssl.cf2.rackcdn.com/503_1_cc3b6504-05a2-42c1-92fc-9b1acad651ea.jpg">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16954500"/>
          <a:ext cx="1905000"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89</xdr:row>
      <xdr:rowOff>0</xdr:rowOff>
    </xdr:from>
    <xdr:to>
      <xdr:col>5</xdr:col>
      <xdr:colOff>200025</xdr:colOff>
      <xdr:row>94</xdr:row>
      <xdr:rowOff>142875</xdr:rowOff>
    </xdr:to>
    <xdr:pic>
      <xdr:nvPicPr>
        <xdr:cNvPr id="13" name="Picture 2" descr="https://0ab69d8072ac78fd754d-cb5d488c946e69bdb5e870688ca29b92.ssl.cf2.rackcdn.com/503_1_542e9036-69d7-4593-b223-ad9372ac9ee1.jp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19040475"/>
          <a:ext cx="3248025"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103</xdr:row>
      <xdr:rowOff>0</xdr:rowOff>
    </xdr:from>
    <xdr:to>
      <xdr:col>7</xdr:col>
      <xdr:colOff>409575</xdr:colOff>
      <xdr:row>110</xdr:row>
      <xdr:rowOff>180975</xdr:rowOff>
    </xdr:to>
    <xdr:pic>
      <xdr:nvPicPr>
        <xdr:cNvPr id="14" name="Picture 1" descr="https://0ab69d8072ac78fd754d-cb5d488c946e69bdb5e870688ca29b92.ssl.cf2.rackcdn.com/503_1_4271ddbf-2927-40d4-a353-50cea25c8078.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22040850"/>
          <a:ext cx="4676775" cy="167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124</xdr:row>
      <xdr:rowOff>0</xdr:rowOff>
    </xdr:from>
    <xdr:to>
      <xdr:col>2</xdr:col>
      <xdr:colOff>19050</xdr:colOff>
      <xdr:row>132</xdr:row>
      <xdr:rowOff>152400</xdr:rowOff>
    </xdr:to>
    <xdr:pic>
      <xdr:nvPicPr>
        <xdr:cNvPr id="15" name="Picture 17" descr="https://0ab69d8072ac78fd754d-cb5d488c946e69bdb5e870688ca29b92.ssl.cf2.rackcdn.com/235_1_cb3435a7-926b-479c-b75c-1ff99a083e87.jpg">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26403300"/>
          <a:ext cx="1238250"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133</xdr:row>
      <xdr:rowOff>0</xdr:rowOff>
    </xdr:from>
    <xdr:to>
      <xdr:col>2</xdr:col>
      <xdr:colOff>19050</xdr:colOff>
      <xdr:row>141</xdr:row>
      <xdr:rowOff>142875</xdr:rowOff>
    </xdr:to>
    <xdr:pic>
      <xdr:nvPicPr>
        <xdr:cNvPr id="16" name="Picture 16" descr="https://0ab69d8072ac78fd754d-cb5d488c946e69bdb5e870688ca29b92.ssl.cf2.rackcdn.com/235_1_08c2b8f0-1ae3-4b64-b084-e77ea1e1a1d0.jpg">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0" y="28308300"/>
          <a:ext cx="1238250"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141</xdr:row>
      <xdr:rowOff>0</xdr:rowOff>
    </xdr:from>
    <xdr:to>
      <xdr:col>2</xdr:col>
      <xdr:colOff>19050</xdr:colOff>
      <xdr:row>149</xdr:row>
      <xdr:rowOff>133350</xdr:rowOff>
    </xdr:to>
    <xdr:pic>
      <xdr:nvPicPr>
        <xdr:cNvPr id="17" name="Picture 15" descr="https://0ab69d8072ac78fd754d-cb5d488c946e69bdb5e870688ca29b92.ssl.cf2.rackcdn.com/235_1_fd52b305-f195-4f91-be41-f77f1abfff91.jpg">
          <a:extLst>
            <a:ext uri="{FF2B5EF4-FFF2-40B4-BE49-F238E27FC236}">
              <a16:creationId xmlns:a16="http://schemas.microsoft.com/office/drawing/2014/main" id="{00000000-0008-0000-0400-000011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0" y="30022800"/>
          <a:ext cx="1238250"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148</xdr:row>
      <xdr:rowOff>0</xdr:rowOff>
    </xdr:from>
    <xdr:to>
      <xdr:col>2</xdr:col>
      <xdr:colOff>57150</xdr:colOff>
      <xdr:row>157</xdr:row>
      <xdr:rowOff>9525</xdr:rowOff>
    </xdr:to>
    <xdr:pic>
      <xdr:nvPicPr>
        <xdr:cNvPr id="18" name="Picture 14" descr="https://0ab69d8072ac78fd754d-cb5d488c946e69bdb5e870688ca29b92.ssl.cf2.rackcdn.com/235_1_eebd0988-a452-4f6e-89bc-bd0d627b5af1.jpg">
          <a:extLst>
            <a:ext uri="{FF2B5EF4-FFF2-40B4-BE49-F238E27FC236}">
              <a16:creationId xmlns:a16="http://schemas.microsoft.com/office/drawing/2014/main" id="{00000000-0008-0000-0400-000012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0" y="31546800"/>
          <a:ext cx="1276350"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160</xdr:row>
      <xdr:rowOff>0</xdr:rowOff>
    </xdr:from>
    <xdr:to>
      <xdr:col>3</xdr:col>
      <xdr:colOff>76200</xdr:colOff>
      <xdr:row>169</xdr:row>
      <xdr:rowOff>9525</xdr:rowOff>
    </xdr:to>
    <xdr:pic>
      <xdr:nvPicPr>
        <xdr:cNvPr id="19" name="Picture 13" descr="https://0ab69d8072ac78fd754d-cb5d488c946e69bdb5e870688ca29b92.ssl.cf2.rackcdn.com/235_1_a86ba10c-e5ac-4f43-ad2e-02096ffdd345.jpg">
          <a:extLst>
            <a:ext uri="{FF2B5EF4-FFF2-40B4-BE49-F238E27FC236}">
              <a16:creationId xmlns:a16="http://schemas.microsoft.com/office/drawing/2014/main" id="{00000000-0008-0000-0400-000013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0" y="34023300"/>
          <a:ext cx="1905000"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176</xdr:row>
      <xdr:rowOff>0</xdr:rowOff>
    </xdr:from>
    <xdr:to>
      <xdr:col>2</xdr:col>
      <xdr:colOff>495300</xdr:colOff>
      <xdr:row>184</xdr:row>
      <xdr:rowOff>190500</xdr:rowOff>
    </xdr:to>
    <xdr:pic>
      <xdr:nvPicPr>
        <xdr:cNvPr id="20" name="Picture 12" descr="https://0ab69d8072ac78fd754d-cb5d488c946e69bdb5e870688ca29b92.ssl.cf2.rackcdn.com/235_1_4cb6b15c-5743-4cfc-bfda-9009524b73df.jpg">
          <a:extLst>
            <a:ext uri="{FF2B5EF4-FFF2-40B4-BE49-F238E27FC236}">
              <a16:creationId xmlns:a16="http://schemas.microsoft.com/office/drawing/2014/main" id="{00000000-0008-0000-0400-000014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0" y="37433250"/>
          <a:ext cx="1714500"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184</xdr:row>
      <xdr:rowOff>0</xdr:rowOff>
    </xdr:from>
    <xdr:to>
      <xdr:col>2</xdr:col>
      <xdr:colOff>495300</xdr:colOff>
      <xdr:row>192</xdr:row>
      <xdr:rowOff>95250</xdr:rowOff>
    </xdr:to>
    <xdr:pic>
      <xdr:nvPicPr>
        <xdr:cNvPr id="21" name="Picture 11" descr="https://0ab69d8072ac78fd754d-cb5d488c946e69bdb5e870688ca29b92.ssl.cf2.rackcdn.com/235_1_1f7bc1da-47e9-4a48-9fa3-028aeca36254.jpg">
          <a:extLst>
            <a:ext uri="{FF2B5EF4-FFF2-40B4-BE49-F238E27FC236}">
              <a16:creationId xmlns:a16="http://schemas.microsoft.com/office/drawing/2014/main" id="{00000000-0008-0000-0400-000015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0" y="39147750"/>
          <a:ext cx="1714500"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203</xdr:row>
      <xdr:rowOff>0</xdr:rowOff>
    </xdr:from>
    <xdr:to>
      <xdr:col>3</xdr:col>
      <xdr:colOff>76200</xdr:colOff>
      <xdr:row>208</xdr:row>
      <xdr:rowOff>0</xdr:rowOff>
    </xdr:to>
    <xdr:pic>
      <xdr:nvPicPr>
        <xdr:cNvPr id="22" name="Picture 10" descr="https://0ab69d8072ac78fd754d-cb5d488c946e69bdb5e870688ca29b92.ssl.cf2.rackcdn.com/235_1_d75c5b10-9942-4084-af63-89b28d39b94d.jpg">
          <a:extLst>
            <a:ext uri="{FF2B5EF4-FFF2-40B4-BE49-F238E27FC236}">
              <a16:creationId xmlns:a16="http://schemas.microsoft.com/office/drawing/2014/main" id="{00000000-0008-0000-0400-000016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43300650"/>
          <a:ext cx="1905000" cy="113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211</xdr:row>
      <xdr:rowOff>0</xdr:rowOff>
    </xdr:from>
    <xdr:to>
      <xdr:col>2</xdr:col>
      <xdr:colOff>352425</xdr:colOff>
      <xdr:row>216</xdr:row>
      <xdr:rowOff>142875</xdr:rowOff>
    </xdr:to>
    <xdr:pic>
      <xdr:nvPicPr>
        <xdr:cNvPr id="23" name="Picture 9" descr="https://0ab69d8072ac78fd754d-cb5d488c946e69bdb5e870688ca29b92.ssl.cf2.rackcdn.com/235_1_6e58be4a-7268-4828-95d0-67f30b5ac6e4.jpg">
          <a:extLst>
            <a:ext uri="{FF2B5EF4-FFF2-40B4-BE49-F238E27FC236}">
              <a16:creationId xmlns:a16="http://schemas.microsoft.com/office/drawing/2014/main" id="{00000000-0008-0000-0400-000017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0" y="45015150"/>
          <a:ext cx="1571625" cy="127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218</xdr:row>
      <xdr:rowOff>0</xdr:rowOff>
    </xdr:from>
    <xdr:to>
      <xdr:col>3</xdr:col>
      <xdr:colOff>66675</xdr:colOff>
      <xdr:row>226</xdr:row>
      <xdr:rowOff>190500</xdr:rowOff>
    </xdr:to>
    <xdr:pic>
      <xdr:nvPicPr>
        <xdr:cNvPr id="24" name="Picture 8" descr="https://0ab69d8072ac78fd754d-cb5d488c946e69bdb5e870688ca29b92.ssl.cf2.rackcdn.com/235_1_e419a99c-bbeb-42e9-8d40-6c0f510756cd.jpg">
          <a:extLst>
            <a:ext uri="{FF2B5EF4-FFF2-40B4-BE49-F238E27FC236}">
              <a16:creationId xmlns:a16="http://schemas.microsoft.com/office/drawing/2014/main" id="{00000000-0008-0000-0400-000018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0" y="46539150"/>
          <a:ext cx="1895475"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226</xdr:row>
      <xdr:rowOff>0</xdr:rowOff>
    </xdr:from>
    <xdr:to>
      <xdr:col>2</xdr:col>
      <xdr:colOff>342900</xdr:colOff>
      <xdr:row>234</xdr:row>
      <xdr:rowOff>95250</xdr:rowOff>
    </xdr:to>
    <xdr:pic>
      <xdr:nvPicPr>
        <xdr:cNvPr id="25" name="Picture 7" descr="https://0ab69d8072ac78fd754d-cb5d488c946e69bdb5e870688ca29b92.ssl.cf2.rackcdn.com/235_1_03174e4b-5685-4780-a67c-a22fb61e38cd.jpg">
          <a:extLst>
            <a:ext uri="{FF2B5EF4-FFF2-40B4-BE49-F238E27FC236}">
              <a16:creationId xmlns:a16="http://schemas.microsoft.com/office/drawing/2014/main" id="{00000000-0008-0000-0400-000019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0" y="48253650"/>
          <a:ext cx="1562100"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427439</xdr:colOff>
      <xdr:row>68</xdr:row>
      <xdr:rowOff>24423</xdr:rowOff>
    </xdr:from>
    <xdr:to>
      <xdr:col>24</xdr:col>
      <xdr:colOff>24470</xdr:colOff>
      <xdr:row>85</xdr:row>
      <xdr:rowOff>14063</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1"/>
        <a:srcRect l="43599" t="55248" r="18193" b="17958"/>
        <a:stretch/>
      </xdr:blipFill>
      <xdr:spPr>
        <a:xfrm>
          <a:off x="27280612" y="4005385"/>
          <a:ext cx="7803185" cy="2688390"/>
        </a:xfrm>
        <a:prstGeom prst="rect">
          <a:avLst/>
        </a:prstGeom>
      </xdr:spPr>
    </xdr:pic>
    <xdr:clientData/>
  </xdr:twoCellAnchor>
  <xdr:twoCellAnchor editAs="oneCell">
    <xdr:from>
      <xdr:col>12</xdr:col>
      <xdr:colOff>-1</xdr:colOff>
      <xdr:row>18</xdr:row>
      <xdr:rowOff>125801</xdr:rowOff>
    </xdr:from>
    <xdr:to>
      <xdr:col>17</xdr:col>
      <xdr:colOff>233631</xdr:colOff>
      <xdr:row>60</xdr:row>
      <xdr:rowOff>86171</xdr:rowOff>
    </xdr:to>
    <xdr:pic>
      <xdr:nvPicPr>
        <xdr:cNvPr id="6" name="Picture 5">
          <a:extLst>
            <a:ext uri="{FF2B5EF4-FFF2-40B4-BE49-F238E27FC236}">
              <a16:creationId xmlns:a16="http://schemas.microsoft.com/office/drawing/2014/main" id="{00000000-0008-0000-0500-000006000000}"/>
            </a:ext>
          </a:extLst>
        </xdr:cNvPr>
        <xdr:cNvPicPr>
          <a:picLocks noChangeAspect="1"/>
        </xdr:cNvPicPr>
      </xdr:nvPicPr>
      <xdr:blipFill rotWithShape="1">
        <a:blip xmlns:r="http://schemas.openxmlformats.org/officeDocument/2006/relationships" r:embed="rId2"/>
        <a:srcRect l="38625" t="49535" r="43389" b="19801"/>
        <a:stretch/>
      </xdr:blipFill>
      <xdr:spPr>
        <a:xfrm>
          <a:off x="14610990" y="5265707"/>
          <a:ext cx="3288821" cy="3037217"/>
        </a:xfrm>
        <a:prstGeom prst="rect">
          <a:avLst/>
        </a:prstGeom>
      </xdr:spPr>
    </xdr:pic>
    <xdr:clientData/>
  </xdr:twoCellAnchor>
  <xdr:twoCellAnchor editAs="oneCell">
    <xdr:from>
      <xdr:col>24</xdr:col>
      <xdr:colOff>161745</xdr:colOff>
      <xdr:row>8</xdr:row>
      <xdr:rowOff>197688</xdr:rowOff>
    </xdr:from>
    <xdr:to>
      <xdr:col>33</xdr:col>
      <xdr:colOff>53914</xdr:colOff>
      <xdr:row>80</xdr:row>
      <xdr:rowOff>116025</xdr:rowOff>
    </xdr:to>
    <xdr:pic>
      <xdr:nvPicPr>
        <xdr:cNvPr id="7" name="Picture 6">
          <a:extLst>
            <a:ext uri="{FF2B5EF4-FFF2-40B4-BE49-F238E27FC236}">
              <a16:creationId xmlns:a16="http://schemas.microsoft.com/office/drawing/2014/main" id="{00000000-0008-0000-0500-000007000000}"/>
            </a:ext>
          </a:extLst>
        </xdr:cNvPr>
        <xdr:cNvPicPr>
          <a:picLocks noChangeAspect="1"/>
        </xdr:cNvPicPr>
      </xdr:nvPicPr>
      <xdr:blipFill rotWithShape="1">
        <a:blip xmlns:r="http://schemas.openxmlformats.org/officeDocument/2006/relationships" r:embed="rId3"/>
        <a:srcRect l="41475" t="28305" r="29040"/>
        <a:stretch/>
      </xdr:blipFill>
      <xdr:spPr>
        <a:xfrm>
          <a:off x="22105188" y="2372263"/>
          <a:ext cx="5391510" cy="71011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javascript:void(0);" TargetMode="External"/><Relationship Id="rId13" Type="http://schemas.openxmlformats.org/officeDocument/2006/relationships/hyperlink" Target="javascript:void(0);" TargetMode="External"/><Relationship Id="rId18" Type="http://schemas.openxmlformats.org/officeDocument/2006/relationships/hyperlink" Target="javascript:void(0);" TargetMode="External"/><Relationship Id="rId26" Type="http://schemas.openxmlformats.org/officeDocument/2006/relationships/hyperlink" Target="javascript:void(0);" TargetMode="External"/><Relationship Id="rId3" Type="http://schemas.openxmlformats.org/officeDocument/2006/relationships/hyperlink" Target="javascript:void(0);" TargetMode="External"/><Relationship Id="rId21" Type="http://schemas.openxmlformats.org/officeDocument/2006/relationships/hyperlink" Target="javascript:void(0);" TargetMode="External"/><Relationship Id="rId34" Type="http://schemas.openxmlformats.org/officeDocument/2006/relationships/drawing" Target="../drawings/drawing2.xml"/><Relationship Id="rId7" Type="http://schemas.openxmlformats.org/officeDocument/2006/relationships/hyperlink" Target="javascript:void(0);" TargetMode="External"/><Relationship Id="rId12" Type="http://schemas.openxmlformats.org/officeDocument/2006/relationships/hyperlink" Target="javascript:void(0);" TargetMode="External"/><Relationship Id="rId17" Type="http://schemas.openxmlformats.org/officeDocument/2006/relationships/hyperlink" Target="javascript:void(0);" TargetMode="External"/><Relationship Id="rId25" Type="http://schemas.openxmlformats.org/officeDocument/2006/relationships/hyperlink" Target="javascript:void(0);" TargetMode="External"/><Relationship Id="rId33" Type="http://schemas.openxmlformats.org/officeDocument/2006/relationships/printerSettings" Target="../printerSettings/printerSettings3.bin"/><Relationship Id="rId2" Type="http://schemas.openxmlformats.org/officeDocument/2006/relationships/hyperlink" Target="javascript:void(0);" TargetMode="External"/><Relationship Id="rId16" Type="http://schemas.openxmlformats.org/officeDocument/2006/relationships/hyperlink" Target="javascript:void(0);" TargetMode="External"/><Relationship Id="rId20" Type="http://schemas.openxmlformats.org/officeDocument/2006/relationships/hyperlink" Target="javascript:void(0);" TargetMode="External"/><Relationship Id="rId29" Type="http://schemas.openxmlformats.org/officeDocument/2006/relationships/hyperlink" Target="javascript:void(0);" TargetMode="External"/><Relationship Id="rId1" Type="http://schemas.openxmlformats.org/officeDocument/2006/relationships/hyperlink" Target="javascript:void(0);" TargetMode="External"/><Relationship Id="rId6" Type="http://schemas.openxmlformats.org/officeDocument/2006/relationships/hyperlink" Target="javascript:void(0);" TargetMode="External"/><Relationship Id="rId11" Type="http://schemas.openxmlformats.org/officeDocument/2006/relationships/hyperlink" Target="javascript:void(0);" TargetMode="External"/><Relationship Id="rId24" Type="http://schemas.openxmlformats.org/officeDocument/2006/relationships/hyperlink" Target="javascript:void(0);" TargetMode="External"/><Relationship Id="rId32" Type="http://schemas.openxmlformats.org/officeDocument/2006/relationships/hyperlink" Target="javascript:void(0);" TargetMode="External"/><Relationship Id="rId5" Type="http://schemas.openxmlformats.org/officeDocument/2006/relationships/hyperlink" Target="javascript:void(0);" TargetMode="External"/><Relationship Id="rId15" Type="http://schemas.openxmlformats.org/officeDocument/2006/relationships/hyperlink" Target="javascript:void(0);" TargetMode="External"/><Relationship Id="rId23" Type="http://schemas.openxmlformats.org/officeDocument/2006/relationships/hyperlink" Target="javascript:void(0);" TargetMode="External"/><Relationship Id="rId28" Type="http://schemas.openxmlformats.org/officeDocument/2006/relationships/hyperlink" Target="javascript:void(0);" TargetMode="External"/><Relationship Id="rId10" Type="http://schemas.openxmlformats.org/officeDocument/2006/relationships/hyperlink" Target="javascript:void(0);" TargetMode="External"/><Relationship Id="rId19" Type="http://schemas.openxmlformats.org/officeDocument/2006/relationships/hyperlink" Target="javascript:void(0);" TargetMode="External"/><Relationship Id="rId31" Type="http://schemas.openxmlformats.org/officeDocument/2006/relationships/hyperlink" Target="javascript:void(0);" TargetMode="External"/><Relationship Id="rId4" Type="http://schemas.openxmlformats.org/officeDocument/2006/relationships/hyperlink" Target="javascript:void(0);" TargetMode="External"/><Relationship Id="rId9" Type="http://schemas.openxmlformats.org/officeDocument/2006/relationships/hyperlink" Target="javascript:void(0);" TargetMode="External"/><Relationship Id="rId14" Type="http://schemas.openxmlformats.org/officeDocument/2006/relationships/hyperlink" Target="javascript:void(0);" TargetMode="External"/><Relationship Id="rId22" Type="http://schemas.openxmlformats.org/officeDocument/2006/relationships/hyperlink" Target="javascript:void(0);" TargetMode="External"/><Relationship Id="rId27" Type="http://schemas.openxmlformats.org/officeDocument/2006/relationships/hyperlink" Target="javascript:void(0);" TargetMode="External"/><Relationship Id="rId30" Type="http://schemas.openxmlformats.org/officeDocument/2006/relationships/hyperlink" Target="javascript:void(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snakes-and-ladders.co.uk/stagecoach/" TargetMode="External"/><Relationship Id="rId2" Type="http://schemas.openxmlformats.org/officeDocument/2006/relationships/hyperlink" Target="https://www.facebook.com/hashtag/icecreamday?source=feed_text&amp;story_id=1081505145222497" TargetMode="External"/><Relationship Id="rId1" Type="http://schemas.openxmlformats.org/officeDocument/2006/relationships/hyperlink" Target="https://www.facebook.com/hashtag/6thchildentryfree?source=feed_text&amp;story_id=10958004637929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4"/>
  <sheetViews>
    <sheetView tabSelected="1" topLeftCell="B14" zoomScale="47" zoomScaleNormal="47" workbookViewId="0">
      <selection activeCell="F16" sqref="F16"/>
    </sheetView>
  </sheetViews>
  <sheetFormatPr defaultColWidth="60.28515625" defaultRowHeight="23.25"/>
  <cols>
    <col min="1" max="1" width="62.7109375" style="5" customWidth="1"/>
    <col min="2" max="5" width="58.42578125" style="70" customWidth="1"/>
    <col min="6" max="6" width="58.42578125" style="72" customWidth="1"/>
    <col min="7" max="7" width="58.42578125" style="6" customWidth="1"/>
    <col min="8" max="8" width="60.28515625" style="1"/>
    <col min="9" max="9" width="71.42578125" style="1" customWidth="1"/>
    <col min="10" max="16384" width="60.28515625" style="1"/>
  </cols>
  <sheetData>
    <row r="1" spans="1:9" ht="153" customHeight="1">
      <c r="A1" s="7"/>
      <c r="B1" s="94" t="s">
        <v>332</v>
      </c>
      <c r="C1" s="45"/>
      <c r="D1" s="139" t="s">
        <v>339</v>
      </c>
      <c r="E1" s="96" t="s">
        <v>337</v>
      </c>
      <c r="F1" s="95" t="s">
        <v>337</v>
      </c>
      <c r="G1" s="133" t="s">
        <v>336</v>
      </c>
    </row>
    <row r="2" spans="1:9" ht="61.5" customHeight="1">
      <c r="A2" s="7" t="s">
        <v>0</v>
      </c>
      <c r="B2" s="76" t="s">
        <v>136</v>
      </c>
      <c r="C2" s="77" t="s">
        <v>303</v>
      </c>
      <c r="D2" s="78" t="s">
        <v>304</v>
      </c>
      <c r="E2" s="79" t="s">
        <v>305</v>
      </c>
      <c r="F2" s="75" t="s">
        <v>12</v>
      </c>
      <c r="G2" s="77" t="s">
        <v>326</v>
      </c>
    </row>
    <row r="3" spans="1:9" ht="217.9" customHeight="1">
      <c r="A3" s="80" t="s">
        <v>19</v>
      </c>
      <c r="B3" s="49" t="s">
        <v>142</v>
      </c>
      <c r="C3" s="50" t="s">
        <v>122</v>
      </c>
      <c r="D3" s="51" t="s">
        <v>122</v>
      </c>
      <c r="E3" s="52" t="s">
        <v>141</v>
      </c>
      <c r="F3" s="53" t="s">
        <v>327</v>
      </c>
      <c r="G3" s="50" t="s">
        <v>123</v>
      </c>
    </row>
    <row r="4" spans="1:9" s="3" customFormat="1" ht="33.75" customHeight="1">
      <c r="A4" s="81" t="s">
        <v>15</v>
      </c>
      <c r="B4" s="44" t="s">
        <v>134</v>
      </c>
      <c r="C4" s="45" t="s">
        <v>99</v>
      </c>
      <c r="D4" s="46" t="s">
        <v>99</v>
      </c>
      <c r="E4" s="47" t="s">
        <v>138</v>
      </c>
      <c r="F4" s="48" t="s">
        <v>328</v>
      </c>
      <c r="G4" s="45" t="s">
        <v>99</v>
      </c>
    </row>
    <row r="5" spans="1:9" ht="55.5" customHeight="1">
      <c r="A5" s="80" t="s">
        <v>18</v>
      </c>
      <c r="B5" s="49" t="s">
        <v>16</v>
      </c>
      <c r="C5" s="50" t="s">
        <v>16</v>
      </c>
      <c r="D5" s="51" t="s">
        <v>13</v>
      </c>
      <c r="E5" s="52" t="s">
        <v>7</v>
      </c>
      <c r="F5" s="53" t="s">
        <v>7</v>
      </c>
      <c r="G5" s="50" t="s">
        <v>139</v>
      </c>
    </row>
    <row r="6" spans="1:9" s="3" customFormat="1" ht="37.5" customHeight="1">
      <c r="A6" s="81" t="s">
        <v>116</v>
      </c>
      <c r="B6" s="44" t="s">
        <v>115</v>
      </c>
      <c r="C6" s="45" t="s">
        <v>125</v>
      </c>
      <c r="D6" s="46" t="s">
        <v>126</v>
      </c>
      <c r="E6" s="47" t="s">
        <v>144</v>
      </c>
      <c r="F6" s="48" t="s">
        <v>144</v>
      </c>
      <c r="G6" s="45" t="s">
        <v>124</v>
      </c>
    </row>
    <row r="7" spans="1:9" ht="87.75">
      <c r="A7" s="80" t="s">
        <v>1</v>
      </c>
      <c r="B7" s="49" t="s">
        <v>117</v>
      </c>
      <c r="C7" s="50" t="s">
        <v>118</v>
      </c>
      <c r="D7" s="51" t="s">
        <v>118</v>
      </c>
      <c r="E7" s="52" t="s">
        <v>20</v>
      </c>
      <c r="F7" s="53" t="s">
        <v>11</v>
      </c>
      <c r="G7" s="50" t="s">
        <v>118</v>
      </c>
    </row>
    <row r="8" spans="1:9" ht="29.25">
      <c r="A8" s="81" t="s">
        <v>4</v>
      </c>
      <c r="B8" s="44" t="s">
        <v>6</v>
      </c>
      <c r="C8" s="45" t="s">
        <v>6</v>
      </c>
      <c r="D8" s="46" t="s">
        <v>6</v>
      </c>
      <c r="E8" s="47" t="s">
        <v>6</v>
      </c>
      <c r="F8" s="48" t="s">
        <v>6</v>
      </c>
      <c r="G8" s="45" t="s">
        <v>6</v>
      </c>
    </row>
    <row r="9" spans="1:9" ht="75.75" customHeight="1">
      <c r="A9" s="80" t="s">
        <v>112</v>
      </c>
      <c r="B9" s="49" t="s">
        <v>6</v>
      </c>
      <c r="C9" s="92" t="s">
        <v>114</v>
      </c>
      <c r="D9" s="51" t="s">
        <v>114</v>
      </c>
      <c r="E9" s="52" t="s">
        <v>137</v>
      </c>
      <c r="F9" s="53" t="s">
        <v>113</v>
      </c>
      <c r="G9" s="92" t="s">
        <v>114</v>
      </c>
    </row>
    <row r="10" spans="1:9" ht="58.5">
      <c r="A10" s="81" t="s">
        <v>143</v>
      </c>
      <c r="B10" s="61" t="s">
        <v>135</v>
      </c>
      <c r="C10" s="45" t="s">
        <v>5</v>
      </c>
      <c r="D10" s="46" t="s">
        <v>5</v>
      </c>
      <c r="E10" s="47" t="s">
        <v>8</v>
      </c>
      <c r="F10" s="48" t="s">
        <v>8</v>
      </c>
      <c r="G10" s="45" t="s">
        <v>5</v>
      </c>
    </row>
    <row r="11" spans="1:9" ht="29.25">
      <c r="A11" s="80" t="s">
        <v>133</v>
      </c>
      <c r="B11" s="83" t="s">
        <v>17</v>
      </c>
      <c r="C11" s="50" t="s">
        <v>8</v>
      </c>
      <c r="D11" s="51" t="s">
        <v>8</v>
      </c>
      <c r="E11" s="52" t="s">
        <v>9</v>
      </c>
      <c r="F11" s="53" t="s">
        <v>9</v>
      </c>
      <c r="G11" s="50" t="s">
        <v>8</v>
      </c>
    </row>
    <row r="12" spans="1:9" ht="29.25">
      <c r="A12" s="81" t="s">
        <v>96</v>
      </c>
      <c r="B12" s="44" t="s">
        <v>97</v>
      </c>
      <c r="C12" s="45" t="s">
        <v>97</v>
      </c>
      <c r="D12" s="46" t="s">
        <v>97</v>
      </c>
      <c r="E12" s="47" t="s">
        <v>97</v>
      </c>
      <c r="F12" s="48" t="s">
        <v>97</v>
      </c>
      <c r="G12" s="45" t="s">
        <v>97</v>
      </c>
      <c r="H12" s="98"/>
    </row>
    <row r="13" spans="1:9" ht="29.25">
      <c r="A13" s="80" t="s">
        <v>3</v>
      </c>
      <c r="B13" s="83" t="s">
        <v>17</v>
      </c>
      <c r="C13" s="57" t="s">
        <v>17</v>
      </c>
      <c r="D13" s="58" t="s">
        <v>17</v>
      </c>
      <c r="E13" s="59" t="s">
        <v>17</v>
      </c>
      <c r="F13" s="60" t="s">
        <v>17</v>
      </c>
      <c r="G13" s="57" t="s">
        <v>17</v>
      </c>
      <c r="H13" s="98"/>
    </row>
    <row r="14" spans="1:9" ht="29.25">
      <c r="A14" s="81" t="s">
        <v>14</v>
      </c>
      <c r="B14" s="54" t="s">
        <v>17</v>
      </c>
      <c r="C14" s="55" t="s">
        <v>17</v>
      </c>
      <c r="D14" s="85" t="s">
        <v>17</v>
      </c>
      <c r="E14" s="84" t="s">
        <v>17</v>
      </c>
      <c r="F14" s="56" t="s">
        <v>17</v>
      </c>
      <c r="G14" s="55" t="s">
        <v>17</v>
      </c>
      <c r="H14" s="98"/>
    </row>
    <row r="15" spans="1:9" ht="30" customHeight="1">
      <c r="A15" s="80" t="s">
        <v>2</v>
      </c>
      <c r="B15" s="83" t="s">
        <v>17</v>
      </c>
      <c r="C15" s="57" t="s">
        <v>17</v>
      </c>
      <c r="D15" s="58" t="s">
        <v>17</v>
      </c>
      <c r="E15" s="59" t="s">
        <v>17</v>
      </c>
      <c r="F15" s="60" t="s">
        <v>17</v>
      </c>
      <c r="G15" s="57" t="s">
        <v>17</v>
      </c>
      <c r="H15" s="98"/>
      <c r="I15" s="101">
        <f>16.95*3</f>
        <v>50.849999999999994</v>
      </c>
    </row>
    <row r="16" spans="1:9" s="2" customFormat="1" ht="258.75" customHeight="1">
      <c r="A16" s="81" t="s">
        <v>140</v>
      </c>
      <c r="B16" s="61" t="s">
        <v>341</v>
      </c>
      <c r="C16" s="102" t="s">
        <v>329</v>
      </c>
      <c r="D16" s="82" t="s">
        <v>334</v>
      </c>
      <c r="E16" s="63" t="s">
        <v>335</v>
      </c>
      <c r="F16" s="48" t="s">
        <v>353</v>
      </c>
      <c r="G16" s="97" t="s">
        <v>340</v>
      </c>
      <c r="H16" s="99">
        <f>16.95</f>
        <v>16.95</v>
      </c>
      <c r="I16" s="100">
        <f>230+(14*19.95)+(5*9.95)</f>
        <v>559.04999999999995</v>
      </c>
    </row>
    <row r="17" spans="1:10" ht="29.25">
      <c r="A17" s="80" t="s">
        <v>110</v>
      </c>
      <c r="B17" s="49" t="s">
        <v>10</v>
      </c>
      <c r="C17" s="92" t="s">
        <v>10</v>
      </c>
      <c r="D17" s="51" t="s">
        <v>10</v>
      </c>
      <c r="E17" s="52" t="s">
        <v>10</v>
      </c>
      <c r="F17" s="53" t="s">
        <v>10</v>
      </c>
      <c r="G17" s="92" t="s">
        <v>10</v>
      </c>
      <c r="H17" s="98"/>
      <c r="I17" s="100">
        <f>350+(14*19.95)+(5*9.95)</f>
        <v>679.05</v>
      </c>
    </row>
    <row r="18" spans="1:10" s="2" customFormat="1" ht="381.75" customHeight="1">
      <c r="A18" s="81"/>
      <c r="B18" s="61"/>
      <c r="C18" s="62"/>
      <c r="D18" s="82"/>
      <c r="E18" s="119" t="s">
        <v>292</v>
      </c>
      <c r="F18" s="48" t="s">
        <v>98</v>
      </c>
      <c r="G18" s="118" t="s">
        <v>291</v>
      </c>
      <c r="I18" s="144" t="s">
        <v>342</v>
      </c>
      <c r="J18" s="144" t="s">
        <v>342</v>
      </c>
    </row>
    <row r="19" spans="1:10" ht="42.75" customHeight="1">
      <c r="A19" s="86"/>
      <c r="B19" s="44"/>
      <c r="C19" s="45"/>
      <c r="D19" s="46"/>
      <c r="E19" s="47"/>
      <c r="F19" s="87"/>
      <c r="G19" s="103">
        <f ca="1">TODAY()</f>
        <v>43365</v>
      </c>
      <c r="I19" s="101" t="s">
        <v>343</v>
      </c>
      <c r="J19" s="101" t="s">
        <v>344</v>
      </c>
    </row>
    <row r="20" spans="1:10" s="152" customFormat="1" ht="42.75" customHeight="1">
      <c r="A20" s="151" t="s">
        <v>351</v>
      </c>
      <c r="B20" s="156" t="s">
        <v>352</v>
      </c>
      <c r="C20" s="154"/>
      <c r="D20" s="156" t="s">
        <v>352</v>
      </c>
      <c r="E20" s="156" t="s">
        <v>352</v>
      </c>
      <c r="F20" s="156" t="s">
        <v>352</v>
      </c>
      <c r="G20" s="156" t="s">
        <v>352</v>
      </c>
      <c r="I20" s="153"/>
      <c r="J20" s="153"/>
    </row>
    <row r="21" spans="1:10" s="152" customFormat="1" ht="42.75" customHeight="1">
      <c r="A21" s="151" t="s">
        <v>345</v>
      </c>
      <c r="B21" s="156" t="s">
        <v>349</v>
      </c>
      <c r="C21" s="154"/>
      <c r="D21" s="156" t="s">
        <v>348</v>
      </c>
      <c r="E21" s="156" t="s">
        <v>349</v>
      </c>
      <c r="F21" s="155"/>
      <c r="G21" s="157" t="s">
        <v>349</v>
      </c>
      <c r="I21" s="153"/>
      <c r="J21" s="153"/>
    </row>
    <row r="22" spans="1:10" s="152" customFormat="1" ht="42.75" customHeight="1">
      <c r="A22" s="151" t="s">
        <v>347</v>
      </c>
      <c r="B22" s="156" t="s">
        <v>349</v>
      </c>
      <c r="C22" s="154"/>
      <c r="D22" s="156" t="s">
        <v>348</v>
      </c>
      <c r="E22" s="156" t="s">
        <v>350</v>
      </c>
      <c r="F22" s="158" t="s">
        <v>350</v>
      </c>
      <c r="G22" s="157" t="s">
        <v>349</v>
      </c>
      <c r="I22" s="153"/>
      <c r="J22" s="153"/>
    </row>
    <row r="23" spans="1:10" s="152" customFormat="1" ht="42.75" customHeight="1">
      <c r="A23" s="151" t="s">
        <v>346</v>
      </c>
      <c r="B23" s="156" t="s">
        <v>352</v>
      </c>
      <c r="C23" s="156"/>
      <c r="D23" s="156"/>
      <c r="E23" s="156"/>
      <c r="F23" s="158"/>
      <c r="G23" s="157"/>
      <c r="I23" s="153"/>
      <c r="J23" s="153"/>
    </row>
    <row r="24" spans="1:10" s="42" customFormat="1" ht="60.75" customHeight="1">
      <c r="A24" s="43" t="s">
        <v>95</v>
      </c>
      <c r="B24" s="145">
        <v>6.95</v>
      </c>
      <c r="C24" s="64">
        <v>15.95</v>
      </c>
      <c r="D24" s="147">
        <v>18.95</v>
      </c>
      <c r="E24" s="149">
        <v>21.95</v>
      </c>
      <c r="F24" s="150">
        <v>21.95</v>
      </c>
      <c r="G24" s="147">
        <v>11.95</v>
      </c>
      <c r="H24" s="64">
        <v>5</v>
      </c>
      <c r="I24" s="42">
        <v>17.95</v>
      </c>
    </row>
    <row r="25" spans="1:10" s="42" customFormat="1" ht="60.75" customHeight="1">
      <c r="A25" s="41">
        <v>17</v>
      </c>
      <c r="B25" s="145">
        <v>3.95</v>
      </c>
      <c r="C25" s="64">
        <v>11.95</v>
      </c>
      <c r="D25" s="64">
        <v>12.95</v>
      </c>
      <c r="E25" s="64">
        <v>20.95</v>
      </c>
      <c r="F25" s="66">
        <v>20.95</v>
      </c>
      <c r="G25" s="64"/>
      <c r="H25" s="64">
        <v>0</v>
      </c>
    </row>
    <row r="26" spans="1:10" s="137" customFormat="1" ht="60.75" customHeight="1">
      <c r="A26" s="134" t="s">
        <v>119</v>
      </c>
      <c r="B26" s="146">
        <v>24.95</v>
      </c>
      <c r="C26" s="135">
        <v>129.94999999999999</v>
      </c>
      <c r="D26" s="148">
        <v>169</v>
      </c>
      <c r="E26" s="135">
        <v>399</v>
      </c>
      <c r="F26" s="136">
        <v>369</v>
      </c>
      <c r="G26" s="148">
        <v>85</v>
      </c>
      <c r="H26" s="135">
        <v>45</v>
      </c>
    </row>
    <row r="27" spans="1:10" s="42" customFormat="1" ht="60.75" customHeight="1">
      <c r="A27" s="41" t="s">
        <v>338</v>
      </c>
      <c r="B27" s="64"/>
      <c r="C27" s="64"/>
      <c r="D27" s="149">
        <v>139</v>
      </c>
      <c r="E27" s="149">
        <v>249</v>
      </c>
      <c r="F27" s="150">
        <v>219</v>
      </c>
      <c r="G27" s="93"/>
      <c r="H27" s="64"/>
    </row>
    <row r="28" spans="1:10" s="42" customFormat="1" ht="60.75" customHeight="1">
      <c r="A28" s="43" t="s">
        <v>333</v>
      </c>
      <c r="B28" s="64">
        <f>4*B24</f>
        <v>27.8</v>
      </c>
      <c r="C28" s="64">
        <f>8*C24</f>
        <v>127.6</v>
      </c>
      <c r="D28" s="65">
        <f>8*D24</f>
        <v>151.6</v>
      </c>
      <c r="E28" s="65">
        <f>16*E24</f>
        <v>351.2</v>
      </c>
      <c r="F28" s="65">
        <f>16*F24</f>
        <v>351.2</v>
      </c>
      <c r="G28" s="65">
        <f>8*G24</f>
        <v>95.6</v>
      </c>
      <c r="H28" s="64">
        <f>6*H24</f>
        <v>30</v>
      </c>
    </row>
    <row r="29" spans="1:10" s="42" customFormat="1" ht="60.75" customHeight="1">
      <c r="A29" s="41" t="s">
        <v>120</v>
      </c>
      <c r="B29" s="64">
        <f>B26+(12*B24)</f>
        <v>108.35000000000001</v>
      </c>
      <c r="C29" s="64">
        <f>C26+(8*C24)</f>
        <v>257.54999999999995</v>
      </c>
      <c r="D29" s="64">
        <f>D26+(8*D24)</f>
        <v>320.60000000000002</v>
      </c>
      <c r="E29" s="135">
        <f>E26</f>
        <v>399</v>
      </c>
      <c r="F29" s="135">
        <f>F26</f>
        <v>369</v>
      </c>
      <c r="G29" s="64">
        <f>G26+(8*G24)</f>
        <v>180.6</v>
      </c>
      <c r="H29" s="64">
        <f>H26+(12*H24)</f>
        <v>105</v>
      </c>
    </row>
    <row r="30" spans="1:10" s="137" customFormat="1" ht="60.75" customHeight="1">
      <c r="A30" s="134" t="s">
        <v>121</v>
      </c>
      <c r="B30" s="146">
        <v>99</v>
      </c>
      <c r="C30" s="135">
        <v>260</v>
      </c>
      <c r="D30" s="148">
        <v>319</v>
      </c>
      <c r="E30" s="135"/>
      <c r="F30" s="135"/>
      <c r="G30" s="135"/>
      <c r="H30" s="135">
        <v>180</v>
      </c>
    </row>
    <row r="31" spans="1:10" s="42" customFormat="1" ht="60.75" customHeight="1">
      <c r="A31" s="41">
        <v>17</v>
      </c>
      <c r="B31" s="64">
        <f>B29+B25</f>
        <v>112.30000000000001</v>
      </c>
      <c r="C31" s="64">
        <f>C29+C25</f>
        <v>269.49999999999994</v>
      </c>
      <c r="D31" s="64">
        <f>D29+D25</f>
        <v>333.55</v>
      </c>
      <c r="E31" s="64">
        <f>E25*17</f>
        <v>356.15</v>
      </c>
      <c r="F31" s="64">
        <f>F25*17</f>
        <v>356.15</v>
      </c>
      <c r="G31" s="64"/>
    </row>
    <row r="32" spans="1:10" s="15" customFormat="1" ht="24" customHeight="1">
      <c r="A32" s="13"/>
      <c r="B32" s="67">
        <v>8</v>
      </c>
      <c r="C32" s="67">
        <v>8</v>
      </c>
      <c r="D32" s="67">
        <v>8</v>
      </c>
      <c r="E32" s="67">
        <v>16</v>
      </c>
      <c r="F32" s="67">
        <v>16</v>
      </c>
      <c r="G32" s="14"/>
    </row>
    <row r="33" spans="1:7" s="18" customFormat="1">
      <c r="A33" s="16" t="s">
        <v>21</v>
      </c>
      <c r="B33" s="68" t="e">
        <f>#REF!*B32</f>
        <v>#REF!</v>
      </c>
      <c r="C33" s="68" t="e">
        <f>#REF!*C32</f>
        <v>#REF!</v>
      </c>
      <c r="D33" s="68" t="e">
        <f>#REF!*D32</f>
        <v>#REF!</v>
      </c>
      <c r="E33" s="68" t="e">
        <f>#REF!*E32</f>
        <v>#REF!</v>
      </c>
      <c r="F33" s="68">
        <f>F32*20.95</f>
        <v>335.2</v>
      </c>
      <c r="G33" s="17"/>
    </row>
    <row r="34" spans="1:7" s="18" customFormat="1">
      <c r="A34" s="16"/>
      <c r="B34" s="67">
        <v>17</v>
      </c>
      <c r="C34" s="67">
        <v>17</v>
      </c>
      <c r="D34" s="67">
        <v>17</v>
      </c>
      <c r="E34" s="67"/>
      <c r="F34" s="67"/>
      <c r="G34" s="14"/>
    </row>
    <row r="35" spans="1:7" s="18" customFormat="1">
      <c r="A35" s="16" t="s">
        <v>22</v>
      </c>
      <c r="B35" s="68" t="e">
        <f>#REF!*B34</f>
        <v>#REF!</v>
      </c>
      <c r="C35" s="68" t="e">
        <f>#REF!*C34</f>
        <v>#REF!</v>
      </c>
      <c r="D35" s="68" t="e">
        <f>#REF!*D34</f>
        <v>#REF!</v>
      </c>
      <c r="E35" s="68"/>
      <c r="F35" s="68"/>
      <c r="G35" s="17"/>
    </row>
    <row r="36" spans="1:7" s="18" customFormat="1">
      <c r="A36" s="16"/>
      <c r="B36" s="67">
        <v>32</v>
      </c>
      <c r="C36" s="67">
        <v>32</v>
      </c>
      <c r="D36" s="67">
        <v>32</v>
      </c>
      <c r="E36" s="67">
        <v>32</v>
      </c>
      <c r="F36" s="67">
        <v>32</v>
      </c>
      <c r="G36" s="14"/>
    </row>
    <row r="37" spans="1:7" s="18" customFormat="1">
      <c r="A37" s="16" t="s">
        <v>23</v>
      </c>
      <c r="B37" s="68" t="e">
        <f>B36*#REF!</f>
        <v>#REF!</v>
      </c>
      <c r="C37" s="68" t="e">
        <f>C36*#REF!</f>
        <v>#REF!</v>
      </c>
      <c r="D37" s="68" t="e">
        <f>D36*#REF!</f>
        <v>#REF!</v>
      </c>
      <c r="E37" s="68" t="e">
        <f>E36*#REF!</f>
        <v>#REF!</v>
      </c>
      <c r="F37" s="68">
        <f>F36*20.95</f>
        <v>670.4</v>
      </c>
      <c r="G37" s="17"/>
    </row>
    <row r="38" spans="1:7" ht="29.25">
      <c r="A38" s="4" t="s">
        <v>313</v>
      </c>
      <c r="B38" s="49"/>
      <c r="C38" s="50"/>
      <c r="D38" s="69">
        <v>17.95</v>
      </c>
      <c r="E38" s="52"/>
      <c r="F38" s="53"/>
      <c r="G38" s="11"/>
    </row>
    <row r="39" spans="1:7" ht="27.75" customHeight="1">
      <c r="A39" s="5" t="s">
        <v>314</v>
      </c>
      <c r="D39" s="71">
        <f>8*D38</f>
        <v>143.6</v>
      </c>
      <c r="G39" s="12"/>
    </row>
    <row r="40" spans="1:7" s="10" customFormat="1">
      <c r="A40" s="8" t="s">
        <v>315</v>
      </c>
      <c r="B40" s="73"/>
      <c r="C40" s="73"/>
      <c r="D40" s="73">
        <f>D38*17</f>
        <v>305.14999999999998</v>
      </c>
      <c r="E40" s="73"/>
      <c r="F40" s="74"/>
      <c r="G40" s="9"/>
    </row>
    <row r="41" spans="1:7" s="10" customFormat="1">
      <c r="A41" s="8"/>
      <c r="B41" s="73"/>
      <c r="C41" s="73"/>
      <c r="D41" s="73"/>
      <c r="E41" s="73"/>
      <c r="F41" s="74"/>
      <c r="G41" s="9"/>
    </row>
    <row r="42" spans="1:7" s="10" customFormat="1">
      <c r="A42" s="8"/>
      <c r="B42" s="73"/>
      <c r="C42" s="73"/>
      <c r="D42" s="73"/>
      <c r="E42" s="73"/>
      <c r="F42" s="74"/>
      <c r="G42" s="9"/>
    </row>
    <row r="43" spans="1:7" s="10" customFormat="1">
      <c r="A43" s="8"/>
      <c r="B43" s="73"/>
      <c r="C43" s="73"/>
      <c r="D43" s="73"/>
      <c r="E43" s="73"/>
      <c r="F43" s="74"/>
      <c r="G43" s="9"/>
    </row>
    <row r="44" spans="1:7" s="10" customFormat="1">
      <c r="A44" s="8"/>
      <c r="B44" s="73"/>
      <c r="C44" s="73"/>
      <c r="D44" s="73"/>
      <c r="E44" s="73"/>
      <c r="F44" s="74"/>
      <c r="G44" s="9"/>
    </row>
    <row r="45" spans="1:7" s="10" customFormat="1">
      <c r="A45" s="8"/>
      <c r="B45" s="73"/>
      <c r="C45" s="73"/>
      <c r="D45" s="73"/>
      <c r="E45" s="73"/>
      <c r="F45" s="74"/>
      <c r="G45" s="9"/>
    </row>
    <row r="46" spans="1:7" s="10" customFormat="1">
      <c r="A46" s="8"/>
      <c r="B46" s="73"/>
      <c r="C46" s="73"/>
      <c r="D46" s="73"/>
      <c r="E46" s="73"/>
      <c r="F46" s="74"/>
      <c r="G46" s="9"/>
    </row>
    <row r="47" spans="1:7" s="10" customFormat="1">
      <c r="A47" s="8"/>
      <c r="B47" s="73"/>
      <c r="C47" s="73"/>
      <c r="D47" s="73"/>
      <c r="E47" s="73"/>
      <c r="F47" s="74"/>
      <c r="G47" s="9"/>
    </row>
    <row r="48" spans="1:7" s="10" customFormat="1">
      <c r="A48" s="8"/>
      <c r="B48" s="73"/>
      <c r="C48" s="73"/>
      <c r="D48" s="73"/>
      <c r="E48" s="73"/>
      <c r="F48" s="74"/>
      <c r="G48" s="9"/>
    </row>
    <row r="49" spans="1:7" s="10" customFormat="1">
      <c r="A49" s="8"/>
      <c r="B49" s="73"/>
      <c r="C49" s="73"/>
      <c r="D49" s="73"/>
      <c r="E49" s="73"/>
      <c r="F49" s="74"/>
      <c r="G49" s="9"/>
    </row>
    <row r="50" spans="1:7" s="10" customFormat="1">
      <c r="A50" s="8"/>
      <c r="B50" s="73"/>
      <c r="C50" s="73"/>
      <c r="D50" s="73"/>
      <c r="E50" s="73"/>
      <c r="F50" s="74"/>
      <c r="G50" s="9"/>
    </row>
    <row r="51" spans="1:7" s="10" customFormat="1">
      <c r="A51" s="8"/>
      <c r="B51" s="73"/>
      <c r="C51" s="73"/>
      <c r="D51" s="73"/>
      <c r="E51" s="73"/>
      <c r="F51" s="74"/>
      <c r="G51" s="9"/>
    </row>
    <row r="52" spans="1:7" s="10" customFormat="1">
      <c r="A52" s="8"/>
      <c r="B52" s="73"/>
      <c r="C52" s="73"/>
      <c r="D52" s="73"/>
      <c r="E52" s="73"/>
      <c r="F52" s="74"/>
      <c r="G52" s="9"/>
    </row>
    <row r="53" spans="1:7" s="10" customFormat="1">
      <c r="A53" s="8"/>
      <c r="B53" s="73"/>
      <c r="C53" s="73"/>
      <c r="D53" s="73"/>
      <c r="E53" s="73"/>
      <c r="F53" s="74"/>
      <c r="G53" s="9"/>
    </row>
    <row r="54" spans="1:7" s="10" customFormat="1">
      <c r="A54" s="8"/>
      <c r="B54" s="73"/>
      <c r="C54" s="73"/>
      <c r="D54" s="73"/>
      <c r="E54" s="73"/>
      <c r="F54" s="74"/>
      <c r="G54" s="9"/>
    </row>
  </sheetData>
  <pageMargins left="0.19685039370078741" right="3.937007874015748E-2" top="7.874015748031496E-2" bottom="7.874015748031496E-2" header="0.31496062992125984" footer="0.31496062992125984"/>
  <pageSetup paperSize="9" scale="35" fitToHeight="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8"/>
  <sheetViews>
    <sheetView topLeftCell="B4" workbookViewId="0">
      <selection activeCell="P19" sqref="P19:Q19"/>
    </sheetView>
  </sheetViews>
  <sheetFormatPr defaultRowHeight="15"/>
  <cols>
    <col min="1" max="1" width="4.140625" customWidth="1"/>
    <col min="3" max="3" width="9.140625" style="113"/>
    <col min="4" max="5" width="9.140625" style="113" customWidth="1"/>
    <col min="6" max="8" width="9.140625" style="113"/>
    <col min="9" max="11" width="9.140625" style="121"/>
    <col min="12" max="12" width="9.140625" style="128"/>
    <col min="13" max="17" width="9.140625" style="122"/>
    <col min="19" max="19" width="11.85546875" style="120" customWidth="1"/>
    <col min="20" max="20" width="9.140625" style="113"/>
    <col min="21" max="21" width="9.140625" style="120"/>
    <col min="22" max="22" width="9.140625" style="122"/>
    <col min="23" max="23" width="9.140625" style="120"/>
    <col min="28" max="30" width="13.42578125" style="129" customWidth="1"/>
  </cols>
  <sheetData>
    <row r="1" spans="1:30" ht="30.75">
      <c r="B1" s="143" t="s">
        <v>299</v>
      </c>
      <c r="C1" s="143"/>
      <c r="D1" s="143"/>
      <c r="E1" s="143"/>
      <c r="F1" s="143"/>
      <c r="G1" s="143"/>
      <c r="H1" s="143"/>
      <c r="I1" s="143"/>
      <c r="J1" s="143"/>
      <c r="K1" s="143"/>
      <c r="L1" s="143"/>
      <c r="M1" s="143"/>
      <c r="N1" s="143"/>
      <c r="O1" s="143"/>
      <c r="P1" s="138"/>
      <c r="Q1" s="123"/>
      <c r="S1" s="127" t="s">
        <v>309</v>
      </c>
      <c r="T1" s="138"/>
      <c r="U1" s="141" t="s">
        <v>331</v>
      </c>
      <c r="V1" s="123"/>
      <c r="W1" s="120" t="s">
        <v>301</v>
      </c>
    </row>
    <row r="2" spans="1:30" ht="45">
      <c r="B2" t="s">
        <v>294</v>
      </c>
      <c r="C2" s="113" t="s">
        <v>274</v>
      </c>
      <c r="D2" s="113" t="s">
        <v>276</v>
      </c>
      <c r="E2" s="113" t="s">
        <v>293</v>
      </c>
      <c r="F2" s="113" t="s">
        <v>306</v>
      </c>
      <c r="G2" s="113" t="s">
        <v>330</v>
      </c>
      <c r="I2" s="121" t="s">
        <v>276</v>
      </c>
      <c r="J2" s="121" t="s">
        <v>293</v>
      </c>
      <c r="K2" s="121" t="s">
        <v>306</v>
      </c>
      <c r="L2" s="128" t="s">
        <v>306</v>
      </c>
      <c r="M2" s="122" t="s">
        <v>274</v>
      </c>
      <c r="N2" s="122" t="s">
        <v>276</v>
      </c>
      <c r="O2" s="122" t="s">
        <v>293</v>
      </c>
      <c r="P2" s="122" t="s">
        <v>306</v>
      </c>
      <c r="Q2" s="122" t="s">
        <v>330</v>
      </c>
      <c r="R2" t="s">
        <v>307</v>
      </c>
      <c r="S2" s="120" t="s">
        <v>300</v>
      </c>
      <c r="T2" s="113" t="s">
        <v>330</v>
      </c>
      <c r="U2" s="140" t="s">
        <v>308</v>
      </c>
      <c r="V2" s="122" t="s">
        <v>330</v>
      </c>
      <c r="W2" s="140" t="s">
        <v>308</v>
      </c>
    </row>
    <row r="3" spans="1:30">
      <c r="B3" t="s">
        <v>296</v>
      </c>
      <c r="C3" s="113" t="s">
        <v>273</v>
      </c>
      <c r="D3" s="113" t="s">
        <v>273</v>
      </c>
      <c r="E3" s="113" t="s">
        <v>273</v>
      </c>
      <c r="F3" s="113" t="s">
        <v>273</v>
      </c>
      <c r="G3" s="113" t="s">
        <v>273</v>
      </c>
      <c r="I3" s="121" t="s">
        <v>278</v>
      </c>
      <c r="J3" s="121" t="s">
        <v>278</v>
      </c>
      <c r="K3" s="121" t="s">
        <v>278</v>
      </c>
      <c r="L3" s="128" t="s">
        <v>311</v>
      </c>
      <c r="M3" s="122" t="s">
        <v>295</v>
      </c>
      <c r="N3" s="122" t="s">
        <v>295</v>
      </c>
      <c r="O3" s="122" t="s">
        <v>295</v>
      </c>
      <c r="P3" s="122" t="s">
        <v>295</v>
      </c>
      <c r="Q3" s="122" t="s">
        <v>295</v>
      </c>
      <c r="T3" s="113" t="s">
        <v>273</v>
      </c>
      <c r="V3" s="122" t="s">
        <v>295</v>
      </c>
      <c r="AB3" s="130"/>
      <c r="AC3" s="130" t="s">
        <v>323</v>
      </c>
      <c r="AD3" s="130" t="s">
        <v>322</v>
      </c>
    </row>
    <row r="4" spans="1:30">
      <c r="A4" s="142" t="s">
        <v>297</v>
      </c>
      <c r="B4" t="s">
        <v>271</v>
      </c>
      <c r="C4" s="113">
        <v>1</v>
      </c>
      <c r="D4" s="113" t="s">
        <v>279</v>
      </c>
      <c r="E4" s="113" t="s">
        <v>279</v>
      </c>
      <c r="F4" s="113" t="s">
        <v>279</v>
      </c>
      <c r="G4" s="113">
        <v>1</v>
      </c>
      <c r="I4" s="121">
        <v>0</v>
      </c>
      <c r="J4" s="121" t="s">
        <v>279</v>
      </c>
      <c r="K4" s="121" t="s">
        <v>279</v>
      </c>
      <c r="M4" s="122">
        <v>0</v>
      </c>
      <c r="N4" s="122">
        <v>0</v>
      </c>
      <c r="O4" s="122">
        <v>0</v>
      </c>
      <c r="P4" s="122">
        <v>0</v>
      </c>
      <c r="Q4" s="122">
        <v>0</v>
      </c>
      <c r="R4" t="s">
        <v>271</v>
      </c>
      <c r="S4" s="124">
        <v>0</v>
      </c>
      <c r="T4" s="113">
        <v>1</v>
      </c>
      <c r="U4" s="124">
        <f>T4-S4</f>
        <v>1</v>
      </c>
      <c r="V4" s="125">
        <f>Q4</f>
        <v>0</v>
      </c>
      <c r="W4" s="124">
        <v>0</v>
      </c>
      <c r="AB4" s="131" t="s">
        <v>316</v>
      </c>
      <c r="AC4" s="131" t="s">
        <v>10</v>
      </c>
      <c r="AD4" s="131" t="s">
        <v>10</v>
      </c>
    </row>
    <row r="5" spans="1:30">
      <c r="A5" s="142"/>
      <c r="B5">
        <v>1</v>
      </c>
      <c r="C5" s="113">
        <v>5.45</v>
      </c>
      <c r="D5" s="113" t="s">
        <v>279</v>
      </c>
      <c r="E5" s="113" t="s">
        <v>279</v>
      </c>
      <c r="F5" s="113" t="s">
        <v>279</v>
      </c>
      <c r="G5" s="113">
        <v>6.25</v>
      </c>
      <c r="I5" s="121">
        <v>6.5</v>
      </c>
      <c r="J5" s="121" t="s">
        <v>279</v>
      </c>
      <c r="K5" s="121" t="s">
        <v>279</v>
      </c>
      <c r="L5" s="128">
        <v>4.5</v>
      </c>
      <c r="M5" s="122">
        <v>4.5</v>
      </c>
      <c r="N5" s="122">
        <v>4.75</v>
      </c>
      <c r="O5" s="122" t="s">
        <v>279</v>
      </c>
      <c r="P5" s="122">
        <v>4.9000000000000004</v>
      </c>
      <c r="Q5" s="122">
        <v>4.9000000000000004</v>
      </c>
      <c r="R5">
        <v>1</v>
      </c>
      <c r="S5" s="124">
        <v>4.8499999999999996</v>
      </c>
      <c r="T5" s="113">
        <v>6.25</v>
      </c>
      <c r="U5" s="124">
        <f t="shared" ref="U5:U18" si="0">T5-S5</f>
        <v>1.4000000000000004</v>
      </c>
      <c r="V5" s="125">
        <f t="shared" ref="V5:V17" si="1">Q5</f>
        <v>4.9000000000000004</v>
      </c>
      <c r="W5" s="124">
        <f t="shared" ref="W5:W17" si="2">V5-S5</f>
        <v>5.0000000000000711E-2</v>
      </c>
      <c r="X5" s="117">
        <f>S5*1.05</f>
        <v>5.0925000000000002</v>
      </c>
      <c r="Y5">
        <v>4.8</v>
      </c>
      <c r="AB5" s="131" t="s">
        <v>317</v>
      </c>
      <c r="AC5" s="132">
        <v>7.95</v>
      </c>
      <c r="AD5" s="132">
        <v>4.8</v>
      </c>
    </row>
    <row r="6" spans="1:30">
      <c r="A6" s="142"/>
      <c r="B6">
        <v>2</v>
      </c>
      <c r="C6" s="113">
        <v>5.45</v>
      </c>
      <c r="D6" s="113" t="s">
        <v>279</v>
      </c>
      <c r="E6" s="113" t="s">
        <v>279</v>
      </c>
      <c r="F6" s="113" t="s">
        <v>279</v>
      </c>
      <c r="G6" s="113">
        <v>6.25</v>
      </c>
      <c r="I6" s="121">
        <v>6.5</v>
      </c>
      <c r="J6" s="121" t="s">
        <v>279</v>
      </c>
      <c r="K6" s="121" t="s">
        <v>279</v>
      </c>
      <c r="L6" s="128">
        <v>4.5</v>
      </c>
      <c r="M6" s="122">
        <v>5.5</v>
      </c>
      <c r="N6" s="122">
        <v>5.75</v>
      </c>
      <c r="O6" s="122" t="s">
        <v>279</v>
      </c>
      <c r="P6" s="122">
        <v>5.9</v>
      </c>
      <c r="Q6" s="122">
        <v>6.5</v>
      </c>
      <c r="R6">
        <v>2</v>
      </c>
      <c r="S6" s="124">
        <f>S5</f>
        <v>4.8499999999999996</v>
      </c>
      <c r="T6" s="113">
        <v>6.25</v>
      </c>
      <c r="U6" s="124">
        <f t="shared" si="0"/>
        <v>1.4000000000000004</v>
      </c>
      <c r="V6" s="125">
        <f t="shared" si="1"/>
        <v>6.5</v>
      </c>
      <c r="W6" s="124">
        <f t="shared" si="2"/>
        <v>1.6500000000000004</v>
      </c>
      <c r="Y6">
        <v>4.8</v>
      </c>
      <c r="AB6" s="131" t="s">
        <v>318</v>
      </c>
      <c r="AC6" s="132">
        <v>9.6</v>
      </c>
      <c r="AD6" s="132">
        <v>6.8</v>
      </c>
    </row>
    <row r="7" spans="1:30">
      <c r="A7" s="142"/>
      <c r="B7">
        <v>3</v>
      </c>
      <c r="C7" s="113">
        <v>5.45</v>
      </c>
      <c r="D7" s="113" t="s">
        <v>279</v>
      </c>
      <c r="E7" s="113" t="s">
        <v>279</v>
      </c>
      <c r="F7" s="113" t="s">
        <v>279</v>
      </c>
      <c r="G7" s="113">
        <v>6.25</v>
      </c>
      <c r="I7" s="121">
        <v>8.5</v>
      </c>
      <c r="J7" s="121" t="s">
        <v>279</v>
      </c>
      <c r="K7" s="121" t="s">
        <v>279</v>
      </c>
      <c r="L7" s="128">
        <v>4.5</v>
      </c>
      <c r="M7" s="122">
        <v>5.5</v>
      </c>
      <c r="N7" s="122">
        <v>5.75</v>
      </c>
      <c r="O7" s="122" t="s">
        <v>279</v>
      </c>
      <c r="P7" s="122">
        <v>5.9</v>
      </c>
      <c r="Q7" s="122">
        <f>Q6</f>
        <v>6.5</v>
      </c>
      <c r="R7">
        <v>3</v>
      </c>
      <c r="S7" s="124">
        <f t="shared" ref="S7:S16" si="3">S6</f>
        <v>4.8499999999999996</v>
      </c>
      <c r="T7" s="113">
        <v>6.25</v>
      </c>
      <c r="U7" s="124">
        <f t="shared" si="0"/>
        <v>1.4000000000000004</v>
      </c>
      <c r="V7" s="125">
        <f t="shared" si="1"/>
        <v>6.5</v>
      </c>
      <c r="W7" s="124">
        <f t="shared" si="2"/>
        <v>1.6500000000000004</v>
      </c>
      <c r="Y7">
        <v>4.8</v>
      </c>
      <c r="AB7" s="131" t="s">
        <v>319</v>
      </c>
      <c r="AC7" s="132">
        <v>2.95</v>
      </c>
      <c r="AD7" s="132">
        <v>6.8</v>
      </c>
    </row>
    <row r="8" spans="1:30" ht="22.5">
      <c r="A8" s="142"/>
      <c r="B8">
        <v>4</v>
      </c>
      <c r="C8" s="113">
        <v>7.65</v>
      </c>
      <c r="D8" s="113" t="s">
        <v>279</v>
      </c>
      <c r="E8" s="113" t="s">
        <v>279</v>
      </c>
      <c r="F8" s="113" t="s">
        <v>279</v>
      </c>
      <c r="G8" s="113">
        <v>8.75</v>
      </c>
      <c r="I8" s="121">
        <v>8.5</v>
      </c>
      <c r="J8" s="121" t="s">
        <v>279</v>
      </c>
      <c r="K8" s="121" t="s">
        <v>279</v>
      </c>
      <c r="L8" s="128">
        <v>4.5</v>
      </c>
      <c r="M8" s="122">
        <v>5.5</v>
      </c>
      <c r="N8" s="122">
        <v>5.75</v>
      </c>
      <c r="O8" s="122" t="s">
        <v>279</v>
      </c>
      <c r="P8" s="122">
        <v>5.9</v>
      </c>
      <c r="Q8" s="122">
        <f>Q7</f>
        <v>6.5</v>
      </c>
      <c r="R8">
        <v>4</v>
      </c>
      <c r="S8" s="124">
        <v>6.85</v>
      </c>
      <c r="T8" s="113">
        <v>8.75</v>
      </c>
      <c r="U8" s="124">
        <f t="shared" si="0"/>
        <v>1.9000000000000004</v>
      </c>
      <c r="V8" s="125">
        <f t="shared" si="1"/>
        <v>6.5</v>
      </c>
      <c r="W8" s="124">
        <f t="shared" si="2"/>
        <v>-0.34999999999999964</v>
      </c>
      <c r="X8" s="117">
        <f>S8*1.05</f>
        <v>7.1924999999999999</v>
      </c>
      <c r="Y8">
        <v>6.8</v>
      </c>
      <c r="AB8" s="131" t="s">
        <v>320</v>
      </c>
      <c r="AC8" s="132" t="s">
        <v>8</v>
      </c>
      <c r="AD8" s="132">
        <v>6.95</v>
      </c>
    </row>
    <row r="9" spans="1:30" ht="22.5">
      <c r="A9" s="142"/>
      <c r="B9">
        <v>5</v>
      </c>
      <c r="C9" s="113">
        <v>7.65</v>
      </c>
      <c r="D9" s="113" t="s">
        <v>279</v>
      </c>
      <c r="E9" s="113" t="s">
        <v>279</v>
      </c>
      <c r="F9" s="113" t="s">
        <v>279</v>
      </c>
      <c r="G9" s="113">
        <v>8.75</v>
      </c>
      <c r="I9" s="121">
        <v>8.5</v>
      </c>
      <c r="J9" s="121" t="s">
        <v>279</v>
      </c>
      <c r="K9" s="121" t="s">
        <v>279</v>
      </c>
      <c r="L9" s="128">
        <v>6.5</v>
      </c>
      <c r="M9" s="122">
        <v>6.5</v>
      </c>
      <c r="N9" s="122">
        <v>6.75</v>
      </c>
      <c r="O9" s="122" t="s">
        <v>279</v>
      </c>
      <c r="P9" s="122">
        <v>6.9</v>
      </c>
      <c r="Q9" s="122">
        <v>7.5</v>
      </c>
      <c r="R9">
        <v>5</v>
      </c>
      <c r="S9" s="124">
        <f t="shared" si="3"/>
        <v>6.85</v>
      </c>
      <c r="T9" s="113">
        <v>8.75</v>
      </c>
      <c r="U9" s="124">
        <f t="shared" si="0"/>
        <v>1.9000000000000004</v>
      </c>
      <c r="V9" s="125">
        <f t="shared" si="1"/>
        <v>7.5</v>
      </c>
      <c r="W9" s="124">
        <f t="shared" si="2"/>
        <v>0.65000000000000036</v>
      </c>
      <c r="X9">
        <f>W60</f>
        <v>0</v>
      </c>
      <c r="Y9">
        <v>6.8</v>
      </c>
      <c r="AB9" s="131" t="s">
        <v>321</v>
      </c>
      <c r="AC9" s="132" t="s">
        <v>8</v>
      </c>
      <c r="AD9" s="132">
        <v>8.9499999999999993</v>
      </c>
    </row>
    <row r="10" spans="1:30">
      <c r="A10" s="142"/>
      <c r="B10">
        <v>6</v>
      </c>
      <c r="C10" s="113">
        <v>7.65</v>
      </c>
      <c r="D10" s="113" t="s">
        <v>279</v>
      </c>
      <c r="E10" s="113" t="s">
        <v>279</v>
      </c>
      <c r="F10" s="113" t="s">
        <v>279</v>
      </c>
      <c r="G10" s="113">
        <v>8.75</v>
      </c>
      <c r="I10" s="121">
        <v>8.5</v>
      </c>
      <c r="J10" s="121" t="s">
        <v>279</v>
      </c>
      <c r="K10" s="121" t="s">
        <v>279</v>
      </c>
      <c r="L10" s="128">
        <v>6.5</v>
      </c>
      <c r="M10" s="122">
        <v>6.5</v>
      </c>
      <c r="N10" s="122">
        <v>6.75</v>
      </c>
      <c r="O10" s="122" t="s">
        <v>279</v>
      </c>
      <c r="P10" s="122">
        <v>6.9</v>
      </c>
      <c r="Q10" s="122">
        <f t="shared" ref="Q10:Q16" si="4">Q9</f>
        <v>7.5</v>
      </c>
      <c r="R10">
        <v>6</v>
      </c>
      <c r="S10" s="124">
        <f t="shared" si="3"/>
        <v>6.85</v>
      </c>
      <c r="T10" s="113">
        <v>8.75</v>
      </c>
      <c r="U10" s="124">
        <f t="shared" si="0"/>
        <v>1.9000000000000004</v>
      </c>
      <c r="V10" s="125">
        <f t="shared" si="1"/>
        <v>7.5</v>
      </c>
      <c r="W10" s="124">
        <f t="shared" si="2"/>
        <v>0.65000000000000036</v>
      </c>
      <c r="Y10">
        <v>6.8</v>
      </c>
    </row>
    <row r="11" spans="1:30">
      <c r="A11" s="142"/>
      <c r="B11">
        <v>7</v>
      </c>
      <c r="C11" s="113">
        <v>7.65</v>
      </c>
      <c r="D11" s="113" t="s">
        <v>279</v>
      </c>
      <c r="E11" s="113" t="s">
        <v>279</v>
      </c>
      <c r="F11" s="113" t="s">
        <v>279</v>
      </c>
      <c r="G11" s="113">
        <v>8.75</v>
      </c>
      <c r="I11" s="121">
        <v>8.5</v>
      </c>
      <c r="J11" s="121" t="s">
        <v>279</v>
      </c>
      <c r="K11" s="121" t="s">
        <v>279</v>
      </c>
      <c r="L11" s="128">
        <v>6.5</v>
      </c>
      <c r="M11" s="122">
        <v>6.5</v>
      </c>
      <c r="N11" s="122">
        <v>6.75</v>
      </c>
      <c r="O11" s="122" t="s">
        <v>279</v>
      </c>
      <c r="P11" s="122">
        <v>6.9</v>
      </c>
      <c r="Q11" s="122">
        <f t="shared" si="4"/>
        <v>7.5</v>
      </c>
      <c r="R11">
        <v>7</v>
      </c>
      <c r="S11" s="124">
        <f t="shared" si="3"/>
        <v>6.85</v>
      </c>
      <c r="T11" s="113">
        <v>8.75</v>
      </c>
      <c r="U11" s="124">
        <f t="shared" si="0"/>
        <v>1.9000000000000004</v>
      </c>
      <c r="V11" s="125">
        <f t="shared" si="1"/>
        <v>7.5</v>
      </c>
      <c r="W11" s="124">
        <f t="shared" si="2"/>
        <v>0.65000000000000036</v>
      </c>
      <c r="Y11">
        <v>6.8</v>
      </c>
    </row>
    <row r="12" spans="1:30">
      <c r="A12" s="142"/>
      <c r="B12">
        <v>8</v>
      </c>
      <c r="C12" s="113">
        <v>7.65</v>
      </c>
      <c r="D12" s="113" t="s">
        <v>279</v>
      </c>
      <c r="E12" s="113" t="s">
        <v>279</v>
      </c>
      <c r="F12" s="113" t="s">
        <v>279</v>
      </c>
      <c r="G12" s="113">
        <v>8.75</v>
      </c>
      <c r="I12" s="121">
        <v>8.5</v>
      </c>
      <c r="J12" s="121" t="s">
        <v>279</v>
      </c>
      <c r="K12" s="121" t="s">
        <v>279</v>
      </c>
      <c r="L12" s="128">
        <v>6.5</v>
      </c>
      <c r="M12" s="122">
        <v>6.5</v>
      </c>
      <c r="N12" s="122">
        <v>6.75</v>
      </c>
      <c r="O12" s="122" t="s">
        <v>279</v>
      </c>
      <c r="P12" s="122">
        <v>6.9</v>
      </c>
      <c r="Q12" s="122">
        <f t="shared" si="4"/>
        <v>7.5</v>
      </c>
      <c r="R12">
        <v>8</v>
      </c>
      <c r="S12" s="124">
        <f t="shared" si="3"/>
        <v>6.85</v>
      </c>
      <c r="T12" s="113">
        <v>8.75</v>
      </c>
      <c r="U12" s="124">
        <f t="shared" si="0"/>
        <v>1.9000000000000004</v>
      </c>
      <c r="V12" s="125">
        <f t="shared" si="1"/>
        <v>7.5</v>
      </c>
      <c r="W12" s="124">
        <f t="shared" si="2"/>
        <v>0.65000000000000036</v>
      </c>
      <c r="Y12">
        <v>6.8</v>
      </c>
    </row>
    <row r="13" spans="1:30">
      <c r="A13" s="142"/>
      <c r="B13">
        <v>9</v>
      </c>
      <c r="C13" s="113">
        <v>7.65</v>
      </c>
      <c r="D13" s="113" t="s">
        <v>279</v>
      </c>
      <c r="E13" s="113" t="s">
        <v>279</v>
      </c>
      <c r="F13" s="113" t="s">
        <v>279</v>
      </c>
      <c r="G13" s="113">
        <v>8.75</v>
      </c>
      <c r="I13" s="121">
        <v>8.5</v>
      </c>
      <c r="J13" s="121" t="s">
        <v>279</v>
      </c>
      <c r="K13" s="121" t="s">
        <v>279</v>
      </c>
      <c r="L13" s="128">
        <v>6.5</v>
      </c>
      <c r="M13" s="122">
        <v>6.5</v>
      </c>
      <c r="N13" s="122">
        <v>6.75</v>
      </c>
      <c r="O13" s="122" t="s">
        <v>279</v>
      </c>
      <c r="P13" s="122">
        <v>6.9</v>
      </c>
      <c r="Q13" s="122">
        <f t="shared" si="4"/>
        <v>7.5</v>
      </c>
      <c r="R13">
        <v>9</v>
      </c>
      <c r="S13" s="124">
        <f t="shared" si="3"/>
        <v>6.85</v>
      </c>
      <c r="T13" s="113">
        <v>8.75</v>
      </c>
      <c r="U13" s="124">
        <f t="shared" si="0"/>
        <v>1.9000000000000004</v>
      </c>
      <c r="V13" s="125">
        <f t="shared" si="1"/>
        <v>7.5</v>
      </c>
      <c r="W13" s="124">
        <f t="shared" si="2"/>
        <v>0.65000000000000036</v>
      </c>
      <c r="Y13">
        <v>6.8</v>
      </c>
    </row>
    <row r="14" spans="1:30">
      <c r="A14" s="142"/>
      <c r="B14">
        <v>10</v>
      </c>
      <c r="C14" s="113">
        <v>7.65</v>
      </c>
      <c r="D14" s="113" t="s">
        <v>279</v>
      </c>
      <c r="E14" s="113" t="s">
        <v>279</v>
      </c>
      <c r="F14" s="113" t="s">
        <v>279</v>
      </c>
      <c r="G14" s="113">
        <v>8.75</v>
      </c>
      <c r="I14" s="121">
        <v>8.5</v>
      </c>
      <c r="J14" s="121" t="s">
        <v>279</v>
      </c>
      <c r="K14" s="121" t="s">
        <v>279</v>
      </c>
      <c r="L14" s="128">
        <v>6.5</v>
      </c>
      <c r="M14" s="122">
        <v>6.5</v>
      </c>
      <c r="N14" s="122">
        <v>6.75</v>
      </c>
      <c r="O14" s="122" t="s">
        <v>279</v>
      </c>
      <c r="P14" s="122">
        <v>6.9</v>
      </c>
      <c r="Q14" s="122">
        <f t="shared" si="4"/>
        <v>7.5</v>
      </c>
      <c r="R14">
        <v>10</v>
      </c>
      <c r="S14" s="124">
        <f t="shared" si="3"/>
        <v>6.85</v>
      </c>
      <c r="T14" s="113">
        <v>8.75</v>
      </c>
      <c r="U14" s="124">
        <f t="shared" si="0"/>
        <v>1.9000000000000004</v>
      </c>
      <c r="V14" s="125">
        <f t="shared" si="1"/>
        <v>7.5</v>
      </c>
      <c r="W14" s="124">
        <f t="shared" si="2"/>
        <v>0.65000000000000036</v>
      </c>
      <c r="Y14">
        <v>6.8</v>
      </c>
    </row>
    <row r="15" spans="1:30">
      <c r="A15" s="142"/>
      <c r="B15">
        <v>11</v>
      </c>
      <c r="C15" s="113">
        <v>7.65</v>
      </c>
      <c r="D15" s="113" t="s">
        <v>279</v>
      </c>
      <c r="E15" s="113" t="s">
        <v>279</v>
      </c>
      <c r="F15" s="113" t="s">
        <v>279</v>
      </c>
      <c r="G15" s="113">
        <v>8.75</v>
      </c>
      <c r="H15" s="113">
        <f>1/(C15/G15)</f>
        <v>1.1437908496732025</v>
      </c>
      <c r="I15" s="121">
        <v>8.5</v>
      </c>
      <c r="J15" s="121" t="s">
        <v>279</v>
      </c>
      <c r="K15" s="121" t="s">
        <v>279</v>
      </c>
      <c r="L15" s="128">
        <v>6.5</v>
      </c>
      <c r="M15" s="122">
        <v>6.5</v>
      </c>
      <c r="N15" s="122">
        <v>6.75</v>
      </c>
      <c r="O15" s="122" t="s">
        <v>279</v>
      </c>
      <c r="P15" s="122">
        <v>6.9</v>
      </c>
      <c r="Q15" s="122">
        <f t="shared" si="4"/>
        <v>7.5</v>
      </c>
      <c r="R15">
        <v>11</v>
      </c>
      <c r="S15" s="124">
        <f t="shared" si="3"/>
        <v>6.85</v>
      </c>
      <c r="T15" s="113">
        <v>8.75</v>
      </c>
      <c r="U15" s="124">
        <f t="shared" si="0"/>
        <v>1.9000000000000004</v>
      </c>
      <c r="V15" s="125">
        <f t="shared" si="1"/>
        <v>7.5</v>
      </c>
      <c r="W15" s="124">
        <f t="shared" si="2"/>
        <v>0.65000000000000036</v>
      </c>
      <c r="Y15">
        <v>6.8</v>
      </c>
    </row>
    <row r="16" spans="1:30">
      <c r="A16" s="142"/>
      <c r="B16">
        <v>12</v>
      </c>
      <c r="C16" s="113">
        <v>7.65</v>
      </c>
      <c r="D16" s="113" t="s">
        <v>279</v>
      </c>
      <c r="E16" s="113" t="s">
        <v>279</v>
      </c>
      <c r="F16" s="113" t="s">
        <v>279</v>
      </c>
      <c r="G16" s="113">
        <v>8.75</v>
      </c>
      <c r="I16" s="121">
        <v>8.5</v>
      </c>
      <c r="J16" s="121" t="s">
        <v>279</v>
      </c>
      <c r="K16" s="121" t="s">
        <v>279</v>
      </c>
      <c r="L16" s="128">
        <v>6.5</v>
      </c>
      <c r="M16" s="122">
        <v>6.5</v>
      </c>
      <c r="N16" s="122">
        <v>6.75</v>
      </c>
      <c r="O16" s="122" t="s">
        <v>279</v>
      </c>
      <c r="P16" s="122">
        <v>6.9</v>
      </c>
      <c r="Q16" s="122">
        <f t="shared" si="4"/>
        <v>7.5</v>
      </c>
      <c r="R16">
        <v>12</v>
      </c>
      <c r="S16" s="124">
        <f t="shared" si="3"/>
        <v>6.85</v>
      </c>
      <c r="T16" s="113">
        <v>8.75</v>
      </c>
      <c r="U16" s="124">
        <f t="shared" si="0"/>
        <v>1.9000000000000004</v>
      </c>
      <c r="V16" s="125">
        <f t="shared" si="1"/>
        <v>7.5</v>
      </c>
      <c r="W16" s="124">
        <f t="shared" si="2"/>
        <v>0.65000000000000036</v>
      </c>
      <c r="Y16">
        <v>6.8</v>
      </c>
    </row>
    <row r="17" spans="1:27">
      <c r="B17" t="s">
        <v>272</v>
      </c>
      <c r="C17" s="113">
        <v>1.25</v>
      </c>
      <c r="D17" s="113" t="s">
        <v>279</v>
      </c>
      <c r="E17" s="113" t="s">
        <v>279</v>
      </c>
      <c r="F17" s="113" t="s">
        <v>279</v>
      </c>
      <c r="G17" s="113">
        <v>1.5</v>
      </c>
      <c r="H17" s="113">
        <f>1/(C17/G17)</f>
        <v>1.2</v>
      </c>
      <c r="I17" s="121">
        <v>2.95</v>
      </c>
      <c r="J17" s="121" t="s">
        <v>279</v>
      </c>
      <c r="K17" s="121" t="s">
        <v>279</v>
      </c>
      <c r="L17" s="128">
        <v>0</v>
      </c>
      <c r="M17" s="122">
        <v>1.5</v>
      </c>
      <c r="N17" s="122">
        <v>1.6</v>
      </c>
      <c r="O17" s="122" t="s">
        <v>279</v>
      </c>
      <c r="P17" s="122">
        <v>1.75</v>
      </c>
      <c r="Q17" s="122">
        <v>2.5</v>
      </c>
      <c r="R17" t="s">
        <v>272</v>
      </c>
      <c r="S17" s="124">
        <v>2.1</v>
      </c>
      <c r="T17" s="113">
        <v>1.5</v>
      </c>
      <c r="U17" s="124">
        <f t="shared" si="0"/>
        <v>-0.60000000000000009</v>
      </c>
      <c r="V17" s="125">
        <f t="shared" si="1"/>
        <v>2.5</v>
      </c>
      <c r="W17" s="124">
        <f t="shared" si="2"/>
        <v>0.39999999999999991</v>
      </c>
    </row>
    <row r="18" spans="1:27">
      <c r="B18" t="s">
        <v>277</v>
      </c>
      <c r="D18" s="113" t="s">
        <v>279</v>
      </c>
      <c r="F18" s="113">
        <v>2.2999999999999998</v>
      </c>
      <c r="G18" s="113">
        <v>2.2999999999999998</v>
      </c>
      <c r="K18" s="121">
        <v>4.75</v>
      </c>
      <c r="M18" s="122" t="s">
        <v>325</v>
      </c>
      <c r="R18" t="s">
        <v>277</v>
      </c>
      <c r="S18" s="124">
        <v>2.1</v>
      </c>
      <c r="T18" s="113">
        <v>2.2999999999999998</v>
      </c>
      <c r="U18" s="124">
        <f t="shared" si="0"/>
        <v>0.19999999999999973</v>
      </c>
      <c r="V18" s="125"/>
      <c r="W18" s="124"/>
    </row>
    <row r="19" spans="1:27">
      <c r="L19" s="128" t="s">
        <v>312</v>
      </c>
      <c r="S19" s="124"/>
      <c r="U19" s="124"/>
      <c r="V19" s="125"/>
      <c r="W19" s="124"/>
    </row>
    <row r="20" spans="1:27">
      <c r="S20" s="124"/>
      <c r="U20" s="124"/>
      <c r="V20" s="125"/>
      <c r="W20" s="124"/>
    </row>
    <row r="21" spans="1:27" ht="30.75">
      <c r="B21" s="143" t="s">
        <v>298</v>
      </c>
      <c r="C21" s="143"/>
      <c r="D21" s="143"/>
      <c r="E21" s="143"/>
      <c r="F21" s="143"/>
      <c r="G21" s="143"/>
      <c r="H21" s="143"/>
      <c r="I21" s="143"/>
      <c r="J21" s="143"/>
      <c r="K21" s="143"/>
      <c r="L21" s="143"/>
      <c r="M21" s="143"/>
      <c r="N21" s="143"/>
      <c r="O21" s="143"/>
      <c r="P21" s="138"/>
      <c r="Q21" s="123"/>
      <c r="S21" s="127" t="s">
        <v>310</v>
      </c>
      <c r="T21" s="126"/>
      <c r="U21" s="141" t="s">
        <v>331</v>
      </c>
      <c r="V21" s="126"/>
      <c r="W21" s="124" t="s">
        <v>301</v>
      </c>
    </row>
    <row r="22" spans="1:27">
      <c r="B22" t="s">
        <v>294</v>
      </c>
      <c r="C22" s="113" t="s">
        <v>274</v>
      </c>
      <c r="D22" s="113" t="s">
        <v>276</v>
      </c>
      <c r="E22" s="113" t="s">
        <v>293</v>
      </c>
      <c r="F22" s="113" t="s">
        <v>306</v>
      </c>
      <c r="G22" s="113">
        <v>2017.12</v>
      </c>
      <c r="I22" s="121" t="s">
        <v>276</v>
      </c>
      <c r="J22" s="121" t="s">
        <v>293</v>
      </c>
      <c r="K22" s="121" t="s">
        <v>306</v>
      </c>
      <c r="L22" s="128" t="s">
        <v>306</v>
      </c>
      <c r="M22" s="122" t="s">
        <v>274</v>
      </c>
      <c r="N22" s="122" t="s">
        <v>275</v>
      </c>
      <c r="O22" s="122" t="s">
        <v>293</v>
      </c>
      <c r="P22" s="122" t="s">
        <v>306</v>
      </c>
      <c r="Q22" s="122" t="s">
        <v>330</v>
      </c>
      <c r="R22" t="s">
        <v>307</v>
      </c>
      <c r="S22" s="124" t="s">
        <v>300</v>
      </c>
      <c r="T22" s="113">
        <v>2017.12</v>
      </c>
      <c r="U22" s="125" t="s">
        <v>302</v>
      </c>
      <c r="V22" s="125" t="s">
        <v>330</v>
      </c>
      <c r="W22" s="125" t="s">
        <v>302</v>
      </c>
    </row>
    <row r="23" spans="1:27">
      <c r="B23" t="s">
        <v>296</v>
      </c>
      <c r="C23" s="113" t="s">
        <v>273</v>
      </c>
      <c r="D23" s="113" t="s">
        <v>273</v>
      </c>
      <c r="E23" s="113" t="s">
        <v>273</v>
      </c>
      <c r="F23" s="113" t="s">
        <v>273</v>
      </c>
      <c r="G23" s="113" t="s">
        <v>273</v>
      </c>
      <c r="I23" s="121" t="s">
        <v>278</v>
      </c>
      <c r="J23" s="121" t="s">
        <v>278</v>
      </c>
      <c r="K23" s="121" t="s">
        <v>278</v>
      </c>
      <c r="L23" s="128" t="s">
        <v>311</v>
      </c>
      <c r="M23" s="122" t="s">
        <v>295</v>
      </c>
      <c r="N23" s="122" t="s">
        <v>295</v>
      </c>
      <c r="O23" s="122" t="s">
        <v>295</v>
      </c>
      <c r="P23" s="122" t="s">
        <v>295</v>
      </c>
      <c r="Q23" s="122" t="s">
        <v>295</v>
      </c>
      <c r="S23" s="124"/>
      <c r="T23" s="113" t="s">
        <v>273</v>
      </c>
      <c r="U23" s="124"/>
      <c r="V23" s="125" t="s">
        <v>295</v>
      </c>
      <c r="W23" s="124"/>
    </row>
    <row r="24" spans="1:27">
      <c r="A24" s="142" t="s">
        <v>297</v>
      </c>
      <c r="B24" t="s">
        <v>271</v>
      </c>
      <c r="C24" s="113">
        <v>1</v>
      </c>
      <c r="D24" s="113">
        <v>1</v>
      </c>
      <c r="E24" s="113">
        <v>1</v>
      </c>
      <c r="F24" s="113">
        <v>1</v>
      </c>
      <c r="G24" s="113">
        <v>1</v>
      </c>
      <c r="I24" s="121">
        <v>0</v>
      </c>
      <c r="J24" s="121" t="s">
        <v>279</v>
      </c>
      <c r="K24" s="121" t="s">
        <v>279</v>
      </c>
      <c r="M24" s="122">
        <v>0</v>
      </c>
      <c r="N24" s="122">
        <v>0</v>
      </c>
      <c r="O24" s="122">
        <v>0</v>
      </c>
      <c r="P24" s="122">
        <v>0</v>
      </c>
      <c r="Q24" s="122">
        <v>0</v>
      </c>
      <c r="R24" t="s">
        <v>271</v>
      </c>
      <c r="S24" s="124">
        <v>0</v>
      </c>
      <c r="T24" s="113">
        <v>1</v>
      </c>
      <c r="U24" s="124">
        <f>T24-S24</f>
        <v>1</v>
      </c>
      <c r="V24" s="125">
        <f t="shared" ref="V24:V37" si="5">Q24</f>
        <v>0</v>
      </c>
      <c r="W24" s="124">
        <f t="shared" ref="W24:W37" si="6">V24-S24</f>
        <v>0</v>
      </c>
      <c r="AA24" s="124"/>
    </row>
    <row r="25" spans="1:27">
      <c r="A25" s="142"/>
      <c r="B25">
        <v>1</v>
      </c>
      <c r="C25" s="113">
        <v>6.55</v>
      </c>
      <c r="D25" s="113" t="s">
        <v>279</v>
      </c>
      <c r="E25" s="113" t="s">
        <v>279</v>
      </c>
      <c r="F25" s="113" t="s">
        <v>279</v>
      </c>
      <c r="G25" s="113">
        <v>7.55</v>
      </c>
      <c r="H25" s="113">
        <f>1/(C25/G25)</f>
        <v>1.1526717557251909</v>
      </c>
      <c r="I25" s="121">
        <v>6.75</v>
      </c>
      <c r="J25" s="121" t="s">
        <v>279</v>
      </c>
      <c r="K25" s="121" t="s">
        <v>279</v>
      </c>
      <c r="L25" s="128">
        <v>5.5</v>
      </c>
      <c r="M25" s="122">
        <v>7.1</v>
      </c>
      <c r="N25" s="122">
        <v>7.5</v>
      </c>
      <c r="O25" s="122">
        <v>7.95</v>
      </c>
      <c r="P25" s="122">
        <v>8.1</v>
      </c>
      <c r="Q25" s="122">
        <v>8.1</v>
      </c>
      <c r="R25">
        <v>1</v>
      </c>
      <c r="S25" s="124">
        <v>7.85</v>
      </c>
      <c r="T25" s="113">
        <v>7.55</v>
      </c>
      <c r="U25" s="124">
        <f t="shared" ref="U25:U37" si="7">T25-S25</f>
        <v>-0.29999999999999982</v>
      </c>
      <c r="V25" s="125">
        <f t="shared" si="5"/>
        <v>8.1</v>
      </c>
      <c r="W25" s="124">
        <f t="shared" si="6"/>
        <v>0.25</v>
      </c>
      <c r="X25" s="117">
        <f>S25*1.05</f>
        <v>8.2424999999999997</v>
      </c>
      <c r="Y25">
        <v>7.95</v>
      </c>
      <c r="AA25" s="124"/>
    </row>
    <row r="26" spans="1:27">
      <c r="A26" s="142"/>
      <c r="B26">
        <v>2</v>
      </c>
      <c r="C26" s="113">
        <v>6.55</v>
      </c>
      <c r="D26" s="113" t="s">
        <v>279</v>
      </c>
      <c r="E26" s="113" t="s">
        <v>279</v>
      </c>
      <c r="F26" s="113" t="s">
        <v>279</v>
      </c>
      <c r="G26" s="113">
        <v>7.55</v>
      </c>
      <c r="I26" s="121">
        <v>6.75</v>
      </c>
      <c r="J26" s="121" t="s">
        <v>279</v>
      </c>
      <c r="K26" s="121" t="s">
        <v>279</v>
      </c>
      <c r="L26" s="128">
        <v>5.5</v>
      </c>
      <c r="M26" s="122">
        <v>8.1</v>
      </c>
      <c r="N26" s="122">
        <v>8.5</v>
      </c>
      <c r="O26" s="122">
        <v>8.9499999999999993</v>
      </c>
      <c r="P26" s="122">
        <v>9.1</v>
      </c>
      <c r="Q26" s="122">
        <v>9.5</v>
      </c>
      <c r="R26">
        <v>2</v>
      </c>
      <c r="S26" s="124">
        <f>S25</f>
        <v>7.85</v>
      </c>
      <c r="T26" s="113">
        <v>7.55</v>
      </c>
      <c r="U26" s="124">
        <f t="shared" si="7"/>
        <v>-0.29999999999999982</v>
      </c>
      <c r="V26" s="125">
        <f t="shared" si="5"/>
        <v>9.5</v>
      </c>
      <c r="W26" s="124">
        <f t="shared" si="6"/>
        <v>1.6500000000000004</v>
      </c>
      <c r="X26" s="117"/>
      <c r="Y26">
        <v>7.95</v>
      </c>
      <c r="AA26" s="124"/>
    </row>
    <row r="27" spans="1:27">
      <c r="A27" s="142"/>
      <c r="B27">
        <v>3</v>
      </c>
      <c r="C27" s="113">
        <v>6.55</v>
      </c>
      <c r="D27" s="113" t="s">
        <v>279</v>
      </c>
      <c r="E27" s="113" t="s">
        <v>279</v>
      </c>
      <c r="F27" s="113" t="s">
        <v>279</v>
      </c>
      <c r="G27" s="113">
        <v>7.55</v>
      </c>
      <c r="I27" s="121">
        <v>9.9499999999999993</v>
      </c>
      <c r="J27" s="121">
        <v>10.5</v>
      </c>
      <c r="K27" s="121" t="s">
        <v>279</v>
      </c>
      <c r="L27" s="128">
        <v>5.5</v>
      </c>
      <c r="M27" s="122">
        <v>8.1</v>
      </c>
      <c r="N27" s="122">
        <v>8.5</v>
      </c>
      <c r="O27" s="122">
        <v>8.9499999999999993</v>
      </c>
      <c r="P27" s="122">
        <v>9.1</v>
      </c>
      <c r="Q27" s="122">
        <f>Q26</f>
        <v>9.5</v>
      </c>
      <c r="R27">
        <v>3</v>
      </c>
      <c r="S27" s="124">
        <f t="shared" ref="S27" si="8">S26</f>
        <v>7.85</v>
      </c>
      <c r="T27" s="113">
        <v>7.55</v>
      </c>
      <c r="U27" s="124">
        <f t="shared" si="7"/>
        <v>-0.29999999999999982</v>
      </c>
      <c r="V27" s="125">
        <f t="shared" si="5"/>
        <v>9.5</v>
      </c>
      <c r="W27" s="124">
        <f t="shared" si="6"/>
        <v>1.6500000000000004</v>
      </c>
      <c r="X27" s="117"/>
      <c r="Y27">
        <v>7.95</v>
      </c>
      <c r="AA27" s="124"/>
    </row>
    <row r="28" spans="1:27">
      <c r="A28" s="142"/>
      <c r="B28">
        <v>4</v>
      </c>
      <c r="C28" s="113">
        <v>8.75</v>
      </c>
      <c r="D28" s="113" t="s">
        <v>279</v>
      </c>
      <c r="E28" s="113" t="s">
        <v>279</v>
      </c>
      <c r="F28" s="113" t="s">
        <v>279</v>
      </c>
      <c r="G28" s="113">
        <v>9.9499999999999993</v>
      </c>
      <c r="H28" s="113">
        <f>1/(C28/G28)</f>
        <v>1.137142857142857</v>
      </c>
      <c r="I28" s="121">
        <v>9.9499999999999993</v>
      </c>
      <c r="J28" s="121">
        <v>10.5</v>
      </c>
      <c r="K28" s="121" t="s">
        <v>279</v>
      </c>
      <c r="L28" s="128">
        <v>5.5</v>
      </c>
      <c r="M28" s="122">
        <v>8.1</v>
      </c>
      <c r="N28" s="122">
        <v>8.5</v>
      </c>
      <c r="O28" s="122">
        <v>8.9499999999999993</v>
      </c>
      <c r="P28" s="122">
        <v>9.1</v>
      </c>
      <c r="Q28" s="122">
        <f>Q27</f>
        <v>9.5</v>
      </c>
      <c r="R28">
        <v>4</v>
      </c>
      <c r="S28" s="124">
        <v>9.75</v>
      </c>
      <c r="T28" s="113">
        <v>9.9499999999999993</v>
      </c>
      <c r="U28" s="124">
        <f t="shared" si="7"/>
        <v>0.19999999999999929</v>
      </c>
      <c r="V28" s="125">
        <f t="shared" si="5"/>
        <v>9.5</v>
      </c>
      <c r="W28" s="124">
        <f t="shared" si="6"/>
        <v>-0.25</v>
      </c>
      <c r="X28" s="117">
        <f>S28*1.05</f>
        <v>10.237500000000001</v>
      </c>
      <c r="Y28">
        <v>9.6</v>
      </c>
      <c r="AA28" s="124"/>
    </row>
    <row r="29" spans="1:27">
      <c r="A29" s="142"/>
      <c r="B29">
        <v>5</v>
      </c>
      <c r="C29" s="113">
        <v>8.75</v>
      </c>
      <c r="D29" s="113" t="s">
        <v>279</v>
      </c>
      <c r="E29" s="113" t="s">
        <v>279</v>
      </c>
      <c r="F29" s="113" t="s">
        <v>279</v>
      </c>
      <c r="G29" s="113">
        <v>9.9499999999999993</v>
      </c>
      <c r="I29" s="121">
        <v>9.9499999999999993</v>
      </c>
      <c r="J29" s="121">
        <v>10.5</v>
      </c>
      <c r="K29" s="121" t="s">
        <v>279</v>
      </c>
      <c r="L29" s="128">
        <v>7.5</v>
      </c>
      <c r="M29" s="122">
        <v>9.1</v>
      </c>
      <c r="N29" s="122">
        <v>9.5</v>
      </c>
      <c r="O29" s="122">
        <v>9.9499999999999993</v>
      </c>
      <c r="P29" s="122">
        <v>10.1</v>
      </c>
      <c r="Q29" s="122">
        <v>10.5</v>
      </c>
      <c r="R29">
        <v>5</v>
      </c>
      <c r="S29" s="124">
        <f t="shared" ref="S29:S36" si="9">S28</f>
        <v>9.75</v>
      </c>
      <c r="T29" s="113">
        <v>9.9499999999999993</v>
      </c>
      <c r="U29" s="124">
        <f t="shared" si="7"/>
        <v>0.19999999999999929</v>
      </c>
      <c r="V29" s="125">
        <f t="shared" si="5"/>
        <v>10.5</v>
      </c>
      <c r="W29" s="124">
        <f t="shared" si="6"/>
        <v>0.75</v>
      </c>
      <c r="X29" s="117">
        <f>S29*1.05</f>
        <v>10.237500000000001</v>
      </c>
      <c r="Y29">
        <v>9.6</v>
      </c>
      <c r="AA29" s="124"/>
    </row>
    <row r="30" spans="1:27">
      <c r="A30" s="142"/>
      <c r="B30">
        <v>6</v>
      </c>
      <c r="C30" s="113">
        <v>8.75</v>
      </c>
      <c r="D30" s="113" t="s">
        <v>279</v>
      </c>
      <c r="E30" s="113" t="s">
        <v>279</v>
      </c>
      <c r="F30" s="113" t="s">
        <v>279</v>
      </c>
      <c r="G30" s="113">
        <v>9.9499999999999993</v>
      </c>
      <c r="I30" s="121">
        <v>9.9499999999999993</v>
      </c>
      <c r="J30" s="121">
        <v>10.5</v>
      </c>
      <c r="K30" s="121" t="s">
        <v>279</v>
      </c>
      <c r="L30" s="128">
        <v>7.5</v>
      </c>
      <c r="M30" s="122">
        <v>9.1</v>
      </c>
      <c r="N30" s="122">
        <v>9.5</v>
      </c>
      <c r="O30" s="122">
        <v>9.9499999999999993</v>
      </c>
      <c r="P30" s="122">
        <v>10.1</v>
      </c>
      <c r="Q30" s="122">
        <f>Q29</f>
        <v>10.5</v>
      </c>
      <c r="R30">
        <v>6</v>
      </c>
      <c r="S30" s="124">
        <f t="shared" si="9"/>
        <v>9.75</v>
      </c>
      <c r="T30" s="113">
        <v>9.9499999999999993</v>
      </c>
      <c r="U30" s="124">
        <f t="shared" si="7"/>
        <v>0.19999999999999929</v>
      </c>
      <c r="V30" s="125">
        <f t="shared" si="5"/>
        <v>10.5</v>
      </c>
      <c r="W30" s="124">
        <f t="shared" si="6"/>
        <v>0.75</v>
      </c>
      <c r="X30" s="117">
        <f>S30*1.05</f>
        <v>10.237500000000001</v>
      </c>
      <c r="Y30">
        <v>9.6</v>
      </c>
      <c r="AA30" s="124"/>
    </row>
    <row r="31" spans="1:27">
      <c r="A31" s="142"/>
      <c r="B31">
        <v>7</v>
      </c>
      <c r="C31" s="113">
        <v>8.75</v>
      </c>
      <c r="D31" s="113" t="s">
        <v>279</v>
      </c>
      <c r="E31" s="113" t="s">
        <v>279</v>
      </c>
      <c r="F31" s="113" t="s">
        <v>279</v>
      </c>
      <c r="G31" s="113">
        <v>9.9499999999999993</v>
      </c>
      <c r="I31" s="121">
        <v>9.9499999999999993</v>
      </c>
      <c r="J31" s="121">
        <v>10.5</v>
      </c>
      <c r="K31" s="121" t="s">
        <v>279</v>
      </c>
      <c r="L31" s="128">
        <v>7.5</v>
      </c>
      <c r="M31" s="122">
        <v>9.1</v>
      </c>
      <c r="N31" s="122">
        <v>9.5</v>
      </c>
      <c r="O31" s="122">
        <v>9.9499999999999993</v>
      </c>
      <c r="P31" s="122">
        <v>10.1</v>
      </c>
      <c r="Q31" s="122">
        <f>Q30</f>
        <v>10.5</v>
      </c>
      <c r="R31">
        <v>7</v>
      </c>
      <c r="S31" s="124">
        <f t="shared" si="9"/>
        <v>9.75</v>
      </c>
      <c r="T31" s="113">
        <v>9.9499999999999993</v>
      </c>
      <c r="U31" s="124">
        <f t="shared" si="7"/>
        <v>0.19999999999999929</v>
      </c>
      <c r="V31" s="125">
        <f t="shared" si="5"/>
        <v>10.5</v>
      </c>
      <c r="W31" s="124">
        <f t="shared" si="6"/>
        <v>0.75</v>
      </c>
      <c r="X31" s="117">
        <f>S31*1.05</f>
        <v>10.237500000000001</v>
      </c>
      <c r="Y31">
        <v>9.6</v>
      </c>
      <c r="AA31" s="124"/>
    </row>
    <row r="32" spans="1:27">
      <c r="A32" s="142"/>
      <c r="B32">
        <v>8</v>
      </c>
      <c r="C32" s="113">
        <v>8.75</v>
      </c>
      <c r="D32" s="113" t="s">
        <v>279</v>
      </c>
      <c r="E32" s="113" t="s">
        <v>279</v>
      </c>
      <c r="F32" s="113" t="s">
        <v>279</v>
      </c>
      <c r="G32" s="113">
        <v>9.9499999999999993</v>
      </c>
      <c r="I32" s="121">
        <v>9.9499999999999993</v>
      </c>
      <c r="J32" s="121">
        <v>10.5</v>
      </c>
      <c r="K32" s="121" t="s">
        <v>279</v>
      </c>
      <c r="L32" s="128">
        <v>7.5</v>
      </c>
      <c r="M32" s="122">
        <v>9.1</v>
      </c>
      <c r="N32" s="122">
        <v>9.5</v>
      </c>
      <c r="O32" s="122">
        <v>9.9499999999999993</v>
      </c>
      <c r="P32" s="122">
        <v>10.1</v>
      </c>
      <c r="Q32" s="122">
        <f>Q31</f>
        <v>10.5</v>
      </c>
      <c r="R32">
        <v>8</v>
      </c>
      <c r="S32" s="124">
        <f t="shared" si="9"/>
        <v>9.75</v>
      </c>
      <c r="T32" s="113">
        <v>9.9499999999999993</v>
      </c>
      <c r="U32" s="124">
        <f t="shared" si="7"/>
        <v>0.19999999999999929</v>
      </c>
      <c r="V32" s="125">
        <f t="shared" si="5"/>
        <v>10.5</v>
      </c>
      <c r="W32" s="124">
        <f t="shared" si="6"/>
        <v>0.75</v>
      </c>
      <c r="Y32">
        <v>9.6</v>
      </c>
      <c r="AA32" s="124"/>
    </row>
    <row r="33" spans="1:27">
      <c r="A33" s="142"/>
      <c r="B33">
        <v>9</v>
      </c>
      <c r="C33" s="113">
        <v>8.75</v>
      </c>
      <c r="D33" s="113" t="s">
        <v>279</v>
      </c>
      <c r="E33" s="113" t="s">
        <v>279</v>
      </c>
      <c r="F33" s="113" t="s">
        <v>279</v>
      </c>
      <c r="G33" s="113">
        <v>9.9499999999999993</v>
      </c>
      <c r="I33" s="121">
        <v>9.9499999999999993</v>
      </c>
      <c r="J33" s="121">
        <v>10.5</v>
      </c>
      <c r="K33" s="121" t="s">
        <v>279</v>
      </c>
      <c r="L33" s="128">
        <v>7.5</v>
      </c>
      <c r="M33" s="122">
        <v>9.1</v>
      </c>
      <c r="N33" s="122">
        <v>9.5</v>
      </c>
      <c r="O33" s="122">
        <v>9.9499999999999993</v>
      </c>
      <c r="P33" s="122">
        <v>10.1</v>
      </c>
      <c r="Q33" s="122">
        <f>Q32</f>
        <v>10.5</v>
      </c>
      <c r="R33">
        <v>9</v>
      </c>
      <c r="S33" s="124">
        <f t="shared" si="9"/>
        <v>9.75</v>
      </c>
      <c r="T33" s="113">
        <v>9.9499999999999993</v>
      </c>
      <c r="U33" s="124">
        <f t="shared" si="7"/>
        <v>0.19999999999999929</v>
      </c>
      <c r="V33" s="125">
        <f t="shared" si="5"/>
        <v>10.5</v>
      </c>
      <c r="W33" s="124">
        <f t="shared" si="6"/>
        <v>0.75</v>
      </c>
      <c r="Y33">
        <v>9.6</v>
      </c>
      <c r="AA33" s="124"/>
    </row>
    <row r="34" spans="1:27">
      <c r="A34" s="142"/>
      <c r="B34">
        <v>10</v>
      </c>
      <c r="C34" s="113">
        <v>8.75</v>
      </c>
      <c r="D34" s="113" t="s">
        <v>279</v>
      </c>
      <c r="E34" s="113" t="s">
        <v>279</v>
      </c>
      <c r="F34" s="113" t="s">
        <v>279</v>
      </c>
      <c r="G34" s="113">
        <v>9.9499999999999993</v>
      </c>
      <c r="I34" s="121">
        <v>9.9499999999999993</v>
      </c>
      <c r="J34" s="121">
        <v>10.5</v>
      </c>
      <c r="K34" s="121" t="s">
        <v>279</v>
      </c>
      <c r="L34" s="128">
        <v>7.5</v>
      </c>
      <c r="M34" s="122">
        <v>9.1</v>
      </c>
      <c r="N34" s="122">
        <v>9.5</v>
      </c>
      <c r="O34" s="122">
        <v>9.9499999999999993</v>
      </c>
      <c r="P34" s="122">
        <v>10.1</v>
      </c>
      <c r="Q34" s="122">
        <f t="shared" ref="Q34:Q36" si="10">Q33</f>
        <v>10.5</v>
      </c>
      <c r="R34">
        <v>10</v>
      </c>
      <c r="S34" s="124">
        <f t="shared" si="9"/>
        <v>9.75</v>
      </c>
      <c r="T34" s="113">
        <v>9.9499999999999993</v>
      </c>
      <c r="U34" s="124">
        <f t="shared" si="7"/>
        <v>0.19999999999999929</v>
      </c>
      <c r="V34" s="125">
        <f t="shared" si="5"/>
        <v>10.5</v>
      </c>
      <c r="W34" s="124">
        <f t="shared" si="6"/>
        <v>0.75</v>
      </c>
      <c r="Y34">
        <v>9.6</v>
      </c>
      <c r="AA34" s="124"/>
    </row>
    <row r="35" spans="1:27">
      <c r="A35" s="142"/>
      <c r="B35">
        <v>11</v>
      </c>
      <c r="C35" s="113">
        <v>8.75</v>
      </c>
      <c r="D35" s="113" t="s">
        <v>279</v>
      </c>
      <c r="E35" s="113" t="s">
        <v>279</v>
      </c>
      <c r="F35" s="113" t="s">
        <v>279</v>
      </c>
      <c r="G35" s="113">
        <v>9.9499999999999993</v>
      </c>
      <c r="I35" s="121">
        <v>9.9499999999999993</v>
      </c>
      <c r="J35" s="121">
        <v>10.5</v>
      </c>
      <c r="K35" s="121" t="s">
        <v>279</v>
      </c>
      <c r="L35" s="128">
        <v>7.5</v>
      </c>
      <c r="M35" s="122">
        <v>9.1</v>
      </c>
      <c r="N35" s="122">
        <v>9.5</v>
      </c>
      <c r="O35" s="122">
        <v>9.9499999999999993</v>
      </c>
      <c r="P35" s="122">
        <v>10.1</v>
      </c>
      <c r="Q35" s="122">
        <f t="shared" si="10"/>
        <v>10.5</v>
      </c>
      <c r="R35">
        <v>11</v>
      </c>
      <c r="S35" s="124">
        <f t="shared" si="9"/>
        <v>9.75</v>
      </c>
      <c r="T35" s="113">
        <v>9.9499999999999993</v>
      </c>
      <c r="U35" s="124">
        <f t="shared" si="7"/>
        <v>0.19999999999999929</v>
      </c>
      <c r="V35" s="125">
        <f t="shared" si="5"/>
        <v>10.5</v>
      </c>
      <c r="W35" s="124">
        <f t="shared" si="6"/>
        <v>0.75</v>
      </c>
      <c r="Y35">
        <v>9.6</v>
      </c>
      <c r="AA35" s="124"/>
    </row>
    <row r="36" spans="1:27">
      <c r="A36" s="142"/>
      <c r="B36">
        <v>12</v>
      </c>
      <c r="C36" s="113">
        <v>8.75</v>
      </c>
      <c r="D36" s="113" t="s">
        <v>279</v>
      </c>
      <c r="E36" s="113" t="s">
        <v>279</v>
      </c>
      <c r="F36" s="113" t="s">
        <v>279</v>
      </c>
      <c r="G36" s="113">
        <v>8.75</v>
      </c>
      <c r="I36" s="121">
        <v>9.9499999999999993</v>
      </c>
      <c r="J36" s="121">
        <v>10.5</v>
      </c>
      <c r="K36" s="121" t="s">
        <v>279</v>
      </c>
      <c r="L36" s="128">
        <v>7.5</v>
      </c>
      <c r="M36" s="122">
        <v>9.1</v>
      </c>
      <c r="N36" s="122">
        <v>9.5</v>
      </c>
      <c r="O36" s="122">
        <v>9.9499999999999993</v>
      </c>
      <c r="P36" s="122">
        <v>10.1</v>
      </c>
      <c r="Q36" s="122">
        <f t="shared" si="10"/>
        <v>10.5</v>
      </c>
      <c r="R36">
        <v>12</v>
      </c>
      <c r="S36" s="124">
        <f t="shared" si="9"/>
        <v>9.75</v>
      </c>
      <c r="T36" s="113">
        <v>8.75</v>
      </c>
      <c r="U36" s="124">
        <f t="shared" si="7"/>
        <v>-1</v>
      </c>
      <c r="V36" s="125">
        <f t="shared" si="5"/>
        <v>10.5</v>
      </c>
      <c r="W36" s="124">
        <f t="shared" si="6"/>
        <v>0.75</v>
      </c>
      <c r="Y36">
        <v>9.6</v>
      </c>
      <c r="AA36" s="124"/>
    </row>
    <row r="37" spans="1:27">
      <c r="B37" t="s">
        <v>272</v>
      </c>
      <c r="C37" s="113">
        <v>1.25</v>
      </c>
      <c r="D37" s="113" t="s">
        <v>279</v>
      </c>
      <c r="E37" s="113" t="s">
        <v>279</v>
      </c>
      <c r="F37" s="113" t="s">
        <v>279</v>
      </c>
      <c r="G37" s="113">
        <v>1.5</v>
      </c>
      <c r="I37" s="121">
        <v>5.5</v>
      </c>
      <c r="J37" s="121" t="s">
        <v>279</v>
      </c>
      <c r="K37" s="121" t="s">
        <v>279</v>
      </c>
      <c r="L37" s="128">
        <v>0</v>
      </c>
      <c r="M37" s="122">
        <v>3</v>
      </c>
      <c r="N37" s="122">
        <v>3.2</v>
      </c>
      <c r="O37" s="122">
        <v>3.75</v>
      </c>
      <c r="P37" s="122">
        <v>3.9</v>
      </c>
      <c r="Q37" s="122">
        <v>4.5</v>
      </c>
      <c r="R37" t="s">
        <v>272</v>
      </c>
      <c r="S37" s="124">
        <v>3.25</v>
      </c>
      <c r="T37" s="113">
        <v>1.5</v>
      </c>
      <c r="U37" s="124">
        <f t="shared" si="7"/>
        <v>-1.75</v>
      </c>
      <c r="V37" s="125">
        <f t="shared" si="5"/>
        <v>4.5</v>
      </c>
      <c r="W37" s="124">
        <f t="shared" si="6"/>
        <v>1.25</v>
      </c>
      <c r="X37" s="117">
        <f>S37*1.05</f>
        <v>3.4125000000000001</v>
      </c>
      <c r="AA37" s="124"/>
    </row>
    <row r="38" spans="1:27">
      <c r="B38" t="s">
        <v>277</v>
      </c>
      <c r="K38" s="121">
        <v>4.95</v>
      </c>
      <c r="M38" s="122" t="s">
        <v>324</v>
      </c>
      <c r="R38" t="s">
        <v>277</v>
      </c>
    </row>
  </sheetData>
  <mergeCells count="4">
    <mergeCell ref="A4:A16"/>
    <mergeCell ref="A24:A36"/>
    <mergeCell ref="B21:O21"/>
    <mergeCell ref="B1:O1"/>
  </mergeCells>
  <conditionalFormatting sqref="W4:W17">
    <cfRule type="cellIs" dxfId="23" priority="15" operator="lessThan">
      <formula>0</formula>
    </cfRule>
    <cfRule type="cellIs" dxfId="22" priority="16" operator="greaterThan">
      <formula>0</formula>
    </cfRule>
  </conditionalFormatting>
  <conditionalFormatting sqref="W24:W37">
    <cfRule type="cellIs" dxfId="21" priority="11" operator="lessThan">
      <formula>0</formula>
    </cfRule>
    <cfRule type="cellIs" dxfId="20" priority="12" operator="greaterThan">
      <formula>0</formula>
    </cfRule>
  </conditionalFormatting>
  <conditionalFormatting sqref="U24:U37">
    <cfRule type="cellIs" dxfId="19" priority="7" operator="lessThan">
      <formula>0</formula>
    </cfRule>
    <cfRule type="cellIs" dxfId="18" priority="8" operator="greaterThan">
      <formula>0</formula>
    </cfRule>
  </conditionalFormatting>
  <conditionalFormatting sqref="AA24:AA37">
    <cfRule type="cellIs" dxfId="17" priority="5" operator="lessThan">
      <formula>0</formula>
    </cfRule>
    <cfRule type="cellIs" dxfId="16" priority="6" operator="greaterThan">
      <formula>0</formula>
    </cfRule>
  </conditionalFormatting>
  <conditionalFormatting sqref="U4:U17">
    <cfRule type="cellIs" dxfId="15" priority="3" operator="lessThan">
      <formula>0</formula>
    </cfRule>
    <cfRule type="cellIs" dxfId="14" priority="4" operator="greaterThan">
      <formula>0</formula>
    </cfRule>
  </conditionalFormatting>
  <conditionalFormatting sqref="U18">
    <cfRule type="cellIs" dxfId="13" priority="1" operator="lessThan">
      <formula>0</formula>
    </cfRule>
    <cfRule type="cellIs" dxfId="12" priority="2" operator="greaterThan">
      <formula>0</formula>
    </cfRule>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44"/>
  <sheetViews>
    <sheetView topLeftCell="A58" workbookViewId="0">
      <selection activeCell="H77" sqref="H77:H78"/>
    </sheetView>
  </sheetViews>
  <sheetFormatPr defaultColWidth="9.140625" defaultRowHeight="15"/>
  <cols>
    <col min="1" max="1" width="9.140625" style="20" customWidth="1"/>
    <col min="2" max="16384" width="9.140625" style="20"/>
  </cols>
  <sheetData>
    <row r="1" spans="1:1" ht="15.75">
      <c r="A1" s="19"/>
    </row>
    <row r="2" spans="1:1" ht="15.75">
      <c r="A2" s="19" t="s">
        <v>24</v>
      </c>
    </row>
    <row r="3" spans="1:1" ht="30">
      <c r="A3" s="21" t="s">
        <v>25</v>
      </c>
    </row>
    <row r="4" spans="1:1">
      <c r="A4" s="22"/>
    </row>
    <row r="5" spans="1:1" ht="15.75" thickBot="1">
      <c r="A5" s="23" t="s">
        <v>26</v>
      </c>
    </row>
    <row r="6" spans="1:1" ht="15.75" thickBot="1">
      <c r="A6" s="24"/>
    </row>
    <row r="7" spans="1:1" ht="23.25">
      <c r="A7" s="25">
        <v>2.75</v>
      </c>
    </row>
    <row r="8" spans="1:1" ht="20.25">
      <c r="A8" s="26" t="s">
        <v>27</v>
      </c>
    </row>
    <row r="9" spans="1:1">
      <c r="A9" s="27" t="s">
        <v>28</v>
      </c>
    </row>
    <row r="10" spans="1:1">
      <c r="A10" s="28" t="s">
        <v>29</v>
      </c>
    </row>
    <row r="11" spans="1:1">
      <c r="A11" s="29" t="s">
        <v>30</v>
      </c>
    </row>
    <row r="12" spans="1:1">
      <c r="A12" s="30"/>
    </row>
    <row r="13" spans="1:1" ht="15.75" thickBot="1">
      <c r="A13" s="23" t="s">
        <v>26</v>
      </c>
    </row>
    <row r="14" spans="1:1" ht="15.75" thickBot="1">
      <c r="A14" s="24"/>
    </row>
    <row r="15" spans="1:1" ht="23.25">
      <c r="A15" s="25">
        <v>2.75</v>
      </c>
    </row>
    <row r="16" spans="1:1" ht="20.25">
      <c r="A16" s="26" t="s">
        <v>31</v>
      </c>
    </row>
    <row r="17" spans="1:1">
      <c r="A17" s="27" t="s">
        <v>32</v>
      </c>
    </row>
    <row r="18" spans="1:1">
      <c r="A18" s="28" t="s">
        <v>29</v>
      </c>
    </row>
    <row r="19" spans="1:1">
      <c r="A19" s="29" t="s">
        <v>30</v>
      </c>
    </row>
    <row r="20" spans="1:1">
      <c r="A20" s="30"/>
    </row>
    <row r="21" spans="1:1" ht="15.75" thickBot="1">
      <c r="A21" s="23" t="s">
        <v>26</v>
      </c>
    </row>
    <row r="22" spans="1:1" ht="15.75" thickBot="1">
      <c r="A22" s="24"/>
    </row>
    <row r="23" spans="1:1" ht="23.25">
      <c r="A23" s="25">
        <v>2.75</v>
      </c>
    </row>
    <row r="24" spans="1:1" ht="20.25">
      <c r="A24" s="26" t="s">
        <v>33</v>
      </c>
    </row>
    <row r="25" spans="1:1">
      <c r="A25" s="27" t="s">
        <v>34</v>
      </c>
    </row>
    <row r="26" spans="1:1">
      <c r="A26" s="28" t="s">
        <v>29</v>
      </c>
    </row>
    <row r="27" spans="1:1">
      <c r="A27" s="29" t="s">
        <v>30</v>
      </c>
    </row>
    <row r="28" spans="1:1" ht="15.75" thickBot="1">
      <c r="A28" s="23" t="s">
        <v>26</v>
      </c>
    </row>
    <row r="29" spans="1:1" ht="15.75" thickBot="1">
      <c r="A29" s="24"/>
    </row>
    <row r="30" spans="1:1" ht="23.25">
      <c r="A30" s="25">
        <v>2.75</v>
      </c>
    </row>
    <row r="31" spans="1:1" ht="20.25">
      <c r="A31" s="26" t="s">
        <v>35</v>
      </c>
    </row>
    <row r="32" spans="1:1">
      <c r="A32" s="27" t="s">
        <v>28</v>
      </c>
    </row>
    <row r="33" spans="1:1">
      <c r="A33" s="28" t="s">
        <v>29</v>
      </c>
    </row>
    <row r="34" spans="1:1">
      <c r="A34" s="29" t="s">
        <v>30</v>
      </c>
    </row>
    <row r="35" spans="1:1">
      <c r="A35" s="30"/>
    </row>
    <row r="36" spans="1:1" ht="15.75" thickBot="1">
      <c r="A36" s="23" t="s">
        <v>26</v>
      </c>
    </row>
    <row r="37" spans="1:1" ht="15.75" thickBot="1">
      <c r="A37" s="24"/>
    </row>
    <row r="38" spans="1:1" ht="23.25">
      <c r="A38" s="25">
        <v>2.75</v>
      </c>
    </row>
    <row r="39" spans="1:1" ht="20.25">
      <c r="A39" s="26" t="s">
        <v>36</v>
      </c>
    </row>
    <row r="40" spans="1:1">
      <c r="A40" s="27" t="s">
        <v>34</v>
      </c>
    </row>
    <row r="41" spans="1:1">
      <c r="A41" s="28" t="s">
        <v>29</v>
      </c>
    </row>
    <row r="42" spans="1:1">
      <c r="A42" s="29" t="s">
        <v>30</v>
      </c>
    </row>
    <row r="43" spans="1:1">
      <c r="A43" s="30"/>
    </row>
    <row r="44" spans="1:1" ht="15.75" thickBot="1">
      <c r="A44" s="23" t="s">
        <v>26</v>
      </c>
    </row>
    <row r="45" spans="1:1" ht="15.75" thickBot="1">
      <c r="A45" s="24"/>
    </row>
    <row r="46" spans="1:1" ht="23.25">
      <c r="A46" s="25">
        <v>2.75</v>
      </c>
    </row>
    <row r="47" spans="1:1" ht="20.25">
      <c r="A47" s="26" t="s">
        <v>37</v>
      </c>
    </row>
    <row r="48" spans="1:1">
      <c r="A48" s="27" t="s">
        <v>28</v>
      </c>
    </row>
    <row r="49" spans="1:1">
      <c r="A49" s="28" t="s">
        <v>29</v>
      </c>
    </row>
    <row r="50" spans="1:1">
      <c r="A50" s="29" t="s">
        <v>30</v>
      </c>
    </row>
    <row r="51" spans="1:1">
      <c r="A51" s="23" t="s">
        <v>26</v>
      </c>
    </row>
    <row r="53" spans="1:1" ht="15.75">
      <c r="A53" s="19"/>
    </row>
    <row r="54" spans="1:1" ht="15.75">
      <c r="A54" s="19"/>
    </row>
    <row r="55" spans="1:1" ht="15.75">
      <c r="A55" s="19"/>
    </row>
    <row r="56" spans="1:1" ht="15.75">
      <c r="A56" s="31" t="s">
        <v>38</v>
      </c>
    </row>
    <row r="58" spans="1:1" ht="22.5">
      <c r="A58" s="32">
        <v>2.75</v>
      </c>
    </row>
    <row r="59" spans="1:1" ht="20.25">
      <c r="A59" s="33" t="s">
        <v>27</v>
      </c>
    </row>
    <row r="60" spans="1:1">
      <c r="A60" s="34" t="s">
        <v>28</v>
      </c>
    </row>
    <row r="61" spans="1:1">
      <c r="A61" s="22" t="s">
        <v>29</v>
      </c>
    </row>
    <row r="62" spans="1:1">
      <c r="A62" s="35" t="s">
        <v>30</v>
      </c>
    </row>
    <row r="63" spans="1:1">
      <c r="A63" s="36"/>
    </row>
    <row r="64" spans="1:1" ht="15.75">
      <c r="A64" s="31" t="s">
        <v>38</v>
      </c>
    </row>
    <row r="66" spans="1:1" ht="22.5">
      <c r="A66" s="32">
        <v>2.75</v>
      </c>
    </row>
    <row r="67" spans="1:1" ht="20.25">
      <c r="A67" s="33" t="s">
        <v>33</v>
      </c>
    </row>
    <row r="68" spans="1:1">
      <c r="A68" s="34" t="s">
        <v>34</v>
      </c>
    </row>
    <row r="69" spans="1:1">
      <c r="A69" s="22" t="s">
        <v>29</v>
      </c>
    </row>
    <row r="70" spans="1:1">
      <c r="A70" s="35" t="s">
        <v>30</v>
      </c>
    </row>
    <row r="71" spans="1:1">
      <c r="A71" s="36"/>
    </row>
    <row r="72" spans="1:1" ht="15.75">
      <c r="A72" s="31" t="s">
        <v>38</v>
      </c>
    </row>
    <row r="74" spans="1:1" ht="22.5">
      <c r="A74" s="32">
        <v>0.95</v>
      </c>
    </row>
    <row r="75" spans="1:1" ht="20.25">
      <c r="A75" s="33" t="s">
        <v>39</v>
      </c>
    </row>
    <row r="76" spans="1:1">
      <c r="A76" s="37" t="s">
        <v>40</v>
      </c>
    </row>
    <row r="77" spans="1:1">
      <c r="A77" s="22" t="s">
        <v>29</v>
      </c>
    </row>
    <row r="78" spans="1:1">
      <c r="A78" s="35" t="s">
        <v>30</v>
      </c>
    </row>
    <row r="79" spans="1:1" ht="15.75">
      <c r="A79" s="31" t="s">
        <v>38</v>
      </c>
    </row>
    <row r="81" spans="1:1" ht="22.5">
      <c r="A81" s="32">
        <v>5.75</v>
      </c>
    </row>
    <row r="82" spans="1:1" ht="20.25">
      <c r="A82" s="33" t="s">
        <v>41</v>
      </c>
    </row>
    <row r="83" spans="1:1">
      <c r="A83" s="22" t="s">
        <v>29</v>
      </c>
    </row>
    <row r="84" spans="1:1">
      <c r="A84" s="35" t="s">
        <v>30</v>
      </c>
    </row>
    <row r="85" spans="1:1">
      <c r="A85" s="36"/>
    </row>
    <row r="87" spans="1:1">
      <c r="A87" s="36"/>
    </row>
    <row r="88" spans="1:1" ht="15.75">
      <c r="A88" s="19"/>
    </row>
    <row r="89" spans="1:1" ht="15.75">
      <c r="A89" s="31" t="s">
        <v>38</v>
      </c>
    </row>
    <row r="91" spans="1:1" ht="22.5">
      <c r="A91" s="32">
        <v>19.95</v>
      </c>
    </row>
    <row r="92" spans="1:1" ht="20.25">
      <c r="A92" s="33" t="s">
        <v>42</v>
      </c>
    </row>
    <row r="93" spans="1:1">
      <c r="A93" s="34" t="s">
        <v>43</v>
      </c>
    </row>
    <row r="94" spans="1:1">
      <c r="A94" s="34" t="s">
        <v>44</v>
      </c>
    </row>
    <row r="95" spans="1:1">
      <c r="A95" s="22" t="s">
        <v>29</v>
      </c>
    </row>
    <row r="96" spans="1:1">
      <c r="A96" s="35" t="s">
        <v>30</v>
      </c>
    </row>
    <row r="97" spans="1:1">
      <c r="A97" s="36"/>
    </row>
    <row r="98" spans="1:1" ht="22.5">
      <c r="A98" s="31" t="s">
        <v>45</v>
      </c>
    </row>
    <row r="99" spans="1:1" ht="20.25">
      <c r="A99" s="33" t="s">
        <v>46</v>
      </c>
    </row>
    <row r="100" spans="1:1">
      <c r="A100" s="34" t="s">
        <v>47</v>
      </c>
    </row>
    <row r="101" spans="1:1">
      <c r="A101" s="22" t="s">
        <v>29</v>
      </c>
    </row>
    <row r="102" spans="1:1">
      <c r="A102" s="35" t="s">
        <v>30</v>
      </c>
    </row>
    <row r="103" spans="1:1" ht="15.75">
      <c r="A103" s="31" t="s">
        <v>38</v>
      </c>
    </row>
    <row r="105" spans="1:1" ht="22.5">
      <c r="A105" s="32">
        <v>19.95</v>
      </c>
    </row>
    <row r="106" spans="1:1" ht="20.25">
      <c r="A106" s="33" t="s">
        <v>48</v>
      </c>
    </row>
    <row r="107" spans="1:1">
      <c r="A107" s="34" t="s">
        <v>49</v>
      </c>
    </row>
    <row r="108" spans="1:1">
      <c r="A108" s="22" t="s">
        <v>29</v>
      </c>
    </row>
    <row r="109" spans="1:1">
      <c r="A109" s="35" t="s">
        <v>30</v>
      </c>
    </row>
    <row r="110" spans="1:1">
      <c r="A110" s="36"/>
    </row>
    <row r="111" spans="1:1" ht="22.5">
      <c r="A111" s="31" t="s">
        <v>50</v>
      </c>
    </row>
    <row r="112" spans="1:1" ht="20.25">
      <c r="A112" s="33" t="s">
        <v>51</v>
      </c>
    </row>
    <row r="113" spans="1:1">
      <c r="A113" s="34" t="s">
        <v>47</v>
      </c>
    </row>
    <row r="114" spans="1:1">
      <c r="A114" s="22" t="s">
        <v>29</v>
      </c>
    </row>
    <row r="115" spans="1:1">
      <c r="A115" s="35" t="s">
        <v>30</v>
      </c>
    </row>
    <row r="116" spans="1:1">
      <c r="A116" s="36"/>
    </row>
    <row r="117" spans="1:1">
      <c r="A117" s="22" t="s">
        <v>29</v>
      </c>
    </row>
    <row r="118" spans="1:1">
      <c r="A118" s="35" t="s">
        <v>30</v>
      </c>
    </row>
    <row r="119" spans="1:1">
      <c r="A119" s="22" t="s">
        <v>29</v>
      </c>
    </row>
    <row r="120" spans="1:1">
      <c r="A120" s="35" t="s">
        <v>30</v>
      </c>
    </row>
    <row r="121" spans="1:1" ht="15.75">
      <c r="A121" s="19"/>
    </row>
    <row r="122" spans="1:1" ht="15.75">
      <c r="A122" s="19" t="s">
        <v>52</v>
      </c>
    </row>
    <row r="123" spans="1:1" ht="15.75">
      <c r="A123" s="19"/>
    </row>
    <row r="124" spans="1:1" ht="15.75" thickBot="1">
      <c r="A124" s="23" t="s">
        <v>26</v>
      </c>
    </row>
    <row r="125" spans="1:1" ht="15.75" thickBot="1">
      <c r="A125" s="38"/>
    </row>
    <row r="126" spans="1:1" ht="23.25">
      <c r="A126" s="25">
        <v>19.95</v>
      </c>
    </row>
    <row r="127" spans="1:1" ht="20.25">
      <c r="A127" s="26" t="s">
        <v>53</v>
      </c>
    </row>
    <row r="128" spans="1:1">
      <c r="A128" s="27" t="s">
        <v>54</v>
      </c>
    </row>
    <row r="129" spans="1:1">
      <c r="A129" s="27"/>
    </row>
    <row r="130" spans="1:1">
      <c r="A130" s="28" t="s">
        <v>29</v>
      </c>
    </row>
    <row r="131" spans="1:1">
      <c r="A131" s="29" t="s">
        <v>30</v>
      </c>
    </row>
    <row r="132" spans="1:1">
      <c r="A132" s="30"/>
    </row>
    <row r="133" spans="1:1" ht="15.75" thickBot="1">
      <c r="A133" s="23" t="s">
        <v>26</v>
      </c>
    </row>
    <row r="134" spans="1:1" ht="15.75" thickBot="1">
      <c r="A134" s="24"/>
    </row>
    <row r="135" spans="1:1" ht="23.25">
      <c r="A135" s="25">
        <v>29.95</v>
      </c>
    </row>
    <row r="136" spans="1:1" ht="20.25">
      <c r="A136" s="26" t="s">
        <v>55</v>
      </c>
    </row>
    <row r="137" spans="1:1">
      <c r="A137" s="27" t="s">
        <v>56</v>
      </c>
    </row>
    <row r="138" spans="1:1">
      <c r="A138" s="28" t="s">
        <v>29</v>
      </c>
    </row>
    <row r="139" spans="1:1">
      <c r="A139" s="29" t="s">
        <v>30</v>
      </c>
    </row>
    <row r="140" spans="1:1">
      <c r="A140" s="30"/>
    </row>
    <row r="141" spans="1:1" ht="15.75" thickBot="1">
      <c r="A141" s="23" t="s">
        <v>26</v>
      </c>
    </row>
    <row r="142" spans="1:1" ht="15.75" thickBot="1">
      <c r="A142" s="24"/>
    </row>
    <row r="143" spans="1:1" ht="23.25">
      <c r="A143" s="25">
        <v>39.950000000000003</v>
      </c>
    </row>
    <row r="144" spans="1:1" ht="20.25">
      <c r="A144" s="26" t="s">
        <v>57</v>
      </c>
    </row>
    <row r="145" spans="1:1">
      <c r="A145" s="27" t="s">
        <v>58</v>
      </c>
    </row>
    <row r="146" spans="1:1">
      <c r="A146" s="28" t="s">
        <v>29</v>
      </c>
    </row>
    <row r="147" spans="1:1">
      <c r="A147" s="29" t="s">
        <v>30</v>
      </c>
    </row>
    <row r="148" spans="1:1" ht="15.75" thickBot="1">
      <c r="A148" s="23" t="s">
        <v>26</v>
      </c>
    </row>
    <row r="149" spans="1:1" ht="15.75" thickBot="1">
      <c r="A149" s="24"/>
    </row>
    <row r="150" spans="1:1" ht="23.25">
      <c r="A150" s="25">
        <v>5</v>
      </c>
    </row>
    <row r="151" spans="1:1" ht="20.25">
      <c r="A151" s="26" t="s">
        <v>59</v>
      </c>
    </row>
    <row r="152" spans="1:1">
      <c r="A152" s="39" t="s">
        <v>60</v>
      </c>
    </row>
    <row r="153" spans="1:1">
      <c r="A153" s="27" t="s">
        <v>61</v>
      </c>
    </row>
    <row r="154" spans="1:1">
      <c r="A154" s="27" t="s">
        <v>62</v>
      </c>
    </row>
    <row r="155" spans="1:1">
      <c r="A155" s="28" t="s">
        <v>29</v>
      </c>
    </row>
    <row r="156" spans="1:1">
      <c r="A156" s="29" t="s">
        <v>30</v>
      </c>
    </row>
    <row r="158" spans="1:1">
      <c r="A158" s="30"/>
    </row>
    <row r="159" spans="1:1">
      <c r="A159" s="30"/>
    </row>
    <row r="160" spans="1:1" ht="15.75" thickBot="1">
      <c r="A160" s="23" t="s">
        <v>26</v>
      </c>
    </row>
    <row r="161" spans="1:1" ht="15.75" thickBot="1">
      <c r="A161" s="24"/>
    </row>
    <row r="162" spans="1:1" ht="23.25">
      <c r="A162" s="25">
        <v>12</v>
      </c>
    </row>
    <row r="163" spans="1:1" ht="20.25">
      <c r="A163" s="26" t="s">
        <v>63</v>
      </c>
    </row>
    <row r="164" spans="1:1">
      <c r="A164" s="39" t="s">
        <v>64</v>
      </c>
    </row>
    <row r="165" spans="1:1">
      <c r="A165" s="27" t="s">
        <v>65</v>
      </c>
    </row>
    <row r="166" spans="1:1">
      <c r="A166" s="27" t="s">
        <v>66</v>
      </c>
    </row>
    <row r="167" spans="1:1">
      <c r="A167" s="27" t="s">
        <v>67</v>
      </c>
    </row>
    <row r="168" spans="1:1">
      <c r="A168" s="28" t="s">
        <v>29</v>
      </c>
    </row>
    <row r="169" spans="1:1">
      <c r="A169" s="29" t="s">
        <v>30</v>
      </c>
    </row>
    <row r="170" spans="1:1">
      <c r="A170" s="30"/>
    </row>
    <row r="171" spans="1:1" ht="23.25">
      <c r="A171" s="23" t="s">
        <v>68</v>
      </c>
    </row>
    <row r="172" spans="1:1" ht="20.25">
      <c r="A172" s="26" t="s">
        <v>69</v>
      </c>
    </row>
    <row r="173" spans="1:1">
      <c r="A173" s="27" t="s">
        <v>70</v>
      </c>
    </row>
    <row r="174" spans="1:1">
      <c r="A174" s="28" t="s">
        <v>29</v>
      </c>
    </row>
    <row r="175" spans="1:1">
      <c r="A175" s="29" t="s">
        <v>30</v>
      </c>
    </row>
    <row r="176" spans="1:1" ht="15.75" thickBot="1">
      <c r="A176" s="23" t="s">
        <v>26</v>
      </c>
    </row>
    <row r="177" spans="1:1" ht="15.75" thickBot="1">
      <c r="A177" s="24"/>
    </row>
    <row r="178" spans="1:1" ht="23.25">
      <c r="A178" s="25">
        <v>15</v>
      </c>
    </row>
    <row r="179" spans="1:1" ht="20.25">
      <c r="A179" s="26" t="s">
        <v>71</v>
      </c>
    </row>
    <row r="180" spans="1:1">
      <c r="A180" s="27" t="s">
        <v>72</v>
      </c>
    </row>
    <row r="181" spans="1:1">
      <c r="A181" s="28" t="s">
        <v>29</v>
      </c>
    </row>
    <row r="182" spans="1:1">
      <c r="A182" s="29" t="s">
        <v>30</v>
      </c>
    </row>
    <row r="183" spans="1:1">
      <c r="A183" s="30"/>
    </row>
    <row r="184" spans="1:1" ht="15.75" thickBot="1">
      <c r="A184" s="23" t="s">
        <v>26</v>
      </c>
    </row>
    <row r="185" spans="1:1" ht="15.75" thickBot="1">
      <c r="A185" s="24"/>
    </row>
    <row r="186" spans="1:1" ht="23.25">
      <c r="A186" s="25">
        <v>13</v>
      </c>
    </row>
    <row r="187" spans="1:1" ht="20.25">
      <c r="A187" s="26" t="s">
        <v>73</v>
      </c>
    </row>
    <row r="188" spans="1:1">
      <c r="A188" s="27" t="s">
        <v>74</v>
      </c>
    </row>
    <row r="189" spans="1:1">
      <c r="A189" s="28" t="s">
        <v>29</v>
      </c>
    </row>
    <row r="190" spans="1:1">
      <c r="A190" s="29" t="s">
        <v>30</v>
      </c>
    </row>
    <row r="191" spans="1:1">
      <c r="A191" s="30"/>
    </row>
    <row r="192" spans="1:1" ht="23.25">
      <c r="A192" s="23" t="s">
        <v>75</v>
      </c>
    </row>
    <row r="193" spans="1:1" ht="20.25">
      <c r="A193" s="26" t="s">
        <v>76</v>
      </c>
    </row>
    <row r="194" spans="1:1">
      <c r="A194" s="27" t="s">
        <v>77</v>
      </c>
    </row>
    <row r="195" spans="1:1">
      <c r="A195" s="28" t="s">
        <v>29</v>
      </c>
    </row>
    <row r="196" spans="1:1">
      <c r="A196" s="29" t="s">
        <v>30</v>
      </c>
    </row>
    <row r="197" spans="1:1" ht="23.25">
      <c r="A197" s="23" t="s">
        <v>78</v>
      </c>
    </row>
    <row r="198" spans="1:1" ht="20.25">
      <c r="A198" s="26" t="s">
        <v>79</v>
      </c>
    </row>
    <row r="199" spans="1:1">
      <c r="A199" s="27" t="s">
        <v>80</v>
      </c>
    </row>
    <row r="200" spans="1:1">
      <c r="A200" s="28" t="s">
        <v>29</v>
      </c>
    </row>
    <row r="201" spans="1:1">
      <c r="A201" s="29" t="s">
        <v>30</v>
      </c>
    </row>
    <row r="202" spans="1:1">
      <c r="A202" s="30"/>
    </row>
    <row r="203" spans="1:1" ht="15.75" thickBot="1">
      <c r="A203" s="23" t="s">
        <v>26</v>
      </c>
    </row>
    <row r="204" spans="1:1" ht="15.75" thickBot="1">
      <c r="A204" s="24"/>
    </row>
    <row r="205" spans="1:1" ht="23.25">
      <c r="A205" s="25">
        <v>10</v>
      </c>
    </row>
    <row r="206" spans="1:1" ht="20.25">
      <c r="A206" s="26" t="s">
        <v>81</v>
      </c>
    </row>
    <row r="207" spans="1:1">
      <c r="A207" s="27" t="s">
        <v>82</v>
      </c>
    </row>
    <row r="208" spans="1:1">
      <c r="A208" s="28" t="s">
        <v>29</v>
      </c>
    </row>
    <row r="209" spans="1:1">
      <c r="A209" s="29" t="s">
        <v>30</v>
      </c>
    </row>
    <row r="210" spans="1:1">
      <c r="A210" s="30"/>
    </row>
    <row r="211" spans="1:1" ht="15.75" thickBot="1">
      <c r="A211" s="23" t="s">
        <v>26</v>
      </c>
    </row>
    <row r="212" spans="1:1" ht="15.75" thickBot="1">
      <c r="A212" s="24"/>
    </row>
    <row r="213" spans="1:1" ht="23.25">
      <c r="A213" s="25">
        <v>20</v>
      </c>
    </row>
    <row r="214" spans="1:1" ht="20.25">
      <c r="A214" s="26" t="s">
        <v>83</v>
      </c>
    </row>
    <row r="215" spans="1:1">
      <c r="A215" s="27" t="s">
        <v>84</v>
      </c>
    </row>
    <row r="216" spans="1:1">
      <c r="A216" s="28" t="s">
        <v>29</v>
      </c>
    </row>
    <row r="217" spans="1:1">
      <c r="A217" s="29" t="s">
        <v>30</v>
      </c>
    </row>
    <row r="218" spans="1:1" ht="15.75" thickBot="1">
      <c r="A218" s="23" t="s">
        <v>26</v>
      </c>
    </row>
    <row r="219" spans="1:1" ht="15.75" thickBot="1">
      <c r="A219" s="24"/>
    </row>
    <row r="220" spans="1:1" ht="23.25">
      <c r="A220" s="25">
        <v>6</v>
      </c>
    </row>
    <row r="221" spans="1:1" ht="20.25">
      <c r="A221" s="26" t="s">
        <v>85</v>
      </c>
    </row>
    <row r="222" spans="1:1">
      <c r="A222" s="27" t="s">
        <v>86</v>
      </c>
    </row>
    <row r="223" spans="1:1">
      <c r="A223" s="28" t="s">
        <v>29</v>
      </c>
    </row>
    <row r="224" spans="1:1">
      <c r="A224" s="29" t="s">
        <v>30</v>
      </c>
    </row>
    <row r="225" spans="1:1">
      <c r="A225" s="30"/>
    </row>
    <row r="226" spans="1:1" ht="15.75" thickBot="1">
      <c r="A226" s="23" t="s">
        <v>26</v>
      </c>
    </row>
    <row r="227" spans="1:1" ht="15.75" thickBot="1">
      <c r="A227" s="24"/>
    </row>
    <row r="228" spans="1:1" ht="23.25">
      <c r="A228" s="25">
        <v>4</v>
      </c>
    </row>
    <row r="229" spans="1:1" ht="20.25">
      <c r="A229" s="26" t="s">
        <v>87</v>
      </c>
    </row>
    <row r="230" spans="1:1">
      <c r="A230" s="27" t="s">
        <v>88</v>
      </c>
    </row>
    <row r="231" spans="1:1">
      <c r="A231" s="28" t="s">
        <v>29</v>
      </c>
    </row>
    <row r="232" spans="1:1">
      <c r="A232" s="29" t="s">
        <v>30</v>
      </c>
    </row>
    <row r="233" spans="1:1">
      <c r="A233" s="30"/>
    </row>
    <row r="234" spans="1:1" ht="23.25">
      <c r="A234" s="23" t="s">
        <v>89</v>
      </c>
    </row>
    <row r="235" spans="1:1" ht="20.25">
      <c r="A235" s="26" t="s">
        <v>90</v>
      </c>
    </row>
    <row r="236" spans="1:1">
      <c r="A236" s="27" t="s">
        <v>91</v>
      </c>
    </row>
    <row r="237" spans="1:1">
      <c r="A237" s="28" t="s">
        <v>29</v>
      </c>
    </row>
    <row r="238" spans="1:1">
      <c r="A238" s="29" t="s">
        <v>30</v>
      </c>
    </row>
    <row r="239" spans="1:1" ht="23.25">
      <c r="A239" s="23" t="s">
        <v>92</v>
      </c>
    </row>
    <row r="240" spans="1:1" ht="20.25">
      <c r="A240" s="26" t="s">
        <v>93</v>
      </c>
    </row>
    <row r="241" spans="1:1">
      <c r="A241" s="27" t="s">
        <v>94</v>
      </c>
    </row>
    <row r="242" spans="1:1">
      <c r="A242" s="28" t="s">
        <v>29</v>
      </c>
    </row>
    <row r="243" spans="1:1">
      <c r="A243" s="29" t="s">
        <v>30</v>
      </c>
    </row>
    <row r="244" spans="1:1">
      <c r="A244" s="40"/>
    </row>
  </sheetData>
  <hyperlinks>
    <hyperlink ref="A11" r:id="rId1" display="javascript:void(0);" xr:uid="{00000000-0004-0000-0200-000000000000}"/>
    <hyperlink ref="A19" r:id="rId2" display="javascript:void(0);" xr:uid="{00000000-0004-0000-0200-000001000000}"/>
    <hyperlink ref="A27" r:id="rId3" display="javascript:void(0);" xr:uid="{00000000-0004-0000-0200-000002000000}"/>
    <hyperlink ref="A34" r:id="rId4" display="javascript:void(0);" xr:uid="{00000000-0004-0000-0200-000003000000}"/>
    <hyperlink ref="A42" r:id="rId5" display="javascript:void(0);" xr:uid="{00000000-0004-0000-0200-000004000000}"/>
    <hyperlink ref="A50" r:id="rId6" display="javascript:void(0);" xr:uid="{00000000-0004-0000-0200-000005000000}"/>
    <hyperlink ref="A62" r:id="rId7" display="javascript:void(0);" xr:uid="{00000000-0004-0000-0200-000006000000}"/>
    <hyperlink ref="A70" r:id="rId8" display="javascript:void(0);" xr:uid="{00000000-0004-0000-0200-000007000000}"/>
    <hyperlink ref="A78" r:id="rId9" display="javascript:void(0);" xr:uid="{00000000-0004-0000-0200-000008000000}"/>
    <hyperlink ref="A84" r:id="rId10" display="javascript:void(0);" xr:uid="{00000000-0004-0000-0200-000009000000}"/>
    <hyperlink ref="A96" r:id="rId11" display="javascript:void(0);" xr:uid="{00000000-0004-0000-0200-00000A000000}"/>
    <hyperlink ref="A102" r:id="rId12" display="javascript:void(0);" xr:uid="{00000000-0004-0000-0200-00000B000000}"/>
    <hyperlink ref="A109" r:id="rId13" display="javascript:void(0);" xr:uid="{00000000-0004-0000-0200-00000C000000}"/>
    <hyperlink ref="A115" r:id="rId14" display="javascript:void(0);" xr:uid="{00000000-0004-0000-0200-00000D000000}"/>
    <hyperlink ref="A118" r:id="rId15" display="javascript:void(0);" xr:uid="{00000000-0004-0000-0200-00000E000000}"/>
    <hyperlink ref="A120" r:id="rId16" display="javascript:void(0);" xr:uid="{00000000-0004-0000-0200-00000F000000}"/>
    <hyperlink ref="A131" r:id="rId17" display="javascript:void(0);" xr:uid="{00000000-0004-0000-0200-000010000000}"/>
    <hyperlink ref="A139" r:id="rId18" display="javascript:void(0);" xr:uid="{00000000-0004-0000-0200-000011000000}"/>
    <hyperlink ref="A147" r:id="rId19" display="javascript:void(0);" xr:uid="{00000000-0004-0000-0200-000012000000}"/>
    <hyperlink ref="A156" r:id="rId20" display="javascript:void(0);" xr:uid="{00000000-0004-0000-0200-000013000000}"/>
    <hyperlink ref="A169" r:id="rId21" display="javascript:void(0);" xr:uid="{00000000-0004-0000-0200-000014000000}"/>
    <hyperlink ref="A175" r:id="rId22" display="javascript:void(0);" xr:uid="{00000000-0004-0000-0200-000015000000}"/>
    <hyperlink ref="A182" r:id="rId23" display="javascript:void(0);" xr:uid="{00000000-0004-0000-0200-000016000000}"/>
    <hyperlink ref="A190" r:id="rId24" display="javascript:void(0);" xr:uid="{00000000-0004-0000-0200-000017000000}"/>
    <hyperlink ref="A196" r:id="rId25" display="javascript:void(0);" xr:uid="{00000000-0004-0000-0200-000018000000}"/>
    <hyperlink ref="A201" r:id="rId26" display="javascript:void(0);" xr:uid="{00000000-0004-0000-0200-000019000000}"/>
    <hyperlink ref="A209" r:id="rId27" display="javascript:void(0);" xr:uid="{00000000-0004-0000-0200-00001A000000}"/>
    <hyperlink ref="A217" r:id="rId28" display="javascript:void(0);" xr:uid="{00000000-0004-0000-0200-00001B000000}"/>
    <hyperlink ref="A224" r:id="rId29" display="javascript:void(0);" xr:uid="{00000000-0004-0000-0200-00001C000000}"/>
    <hyperlink ref="A232" r:id="rId30" display="javascript:void(0);" xr:uid="{00000000-0004-0000-0200-00001D000000}"/>
    <hyperlink ref="A238" r:id="rId31" display="javascript:void(0);" xr:uid="{00000000-0004-0000-0200-00001E000000}"/>
    <hyperlink ref="A243" r:id="rId32" display="javascript:void(0);" xr:uid="{00000000-0004-0000-0200-00001F000000}"/>
  </hyperlinks>
  <pageMargins left="0.7" right="0.7" top="0.75" bottom="0.75" header="0.3" footer="0.3"/>
  <pageSetup paperSize="9" orientation="portrait" horizontalDpi="1200" verticalDpi="1200" r:id="rId33"/>
  <drawing r:id="rId3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G77"/>
  <sheetViews>
    <sheetView zoomScale="78" zoomScaleNormal="78" workbookViewId="0">
      <selection activeCell="A60" sqref="A60:XFD60"/>
    </sheetView>
  </sheetViews>
  <sheetFormatPr defaultColWidth="9" defaultRowHeight="12.75"/>
  <cols>
    <col min="1" max="1" width="30.85546875" style="104" customWidth="1"/>
    <col min="2" max="2" width="46.5703125" style="104" customWidth="1"/>
    <col min="3" max="3" width="19.85546875" style="109" customWidth="1"/>
    <col min="4" max="5" width="46.85546875" style="105" customWidth="1"/>
    <col min="6" max="6" width="19.85546875" style="105" customWidth="1"/>
    <col min="7" max="7" width="96.28515625" style="109" customWidth="1"/>
    <col min="8" max="16384" width="9" style="109"/>
  </cols>
  <sheetData>
    <row r="1" spans="1:7">
      <c r="D1" s="109"/>
      <c r="E1" s="109"/>
      <c r="F1" s="109"/>
    </row>
    <row r="2" spans="1:7" ht="13.5" customHeight="1">
      <c r="A2" s="104" t="s">
        <v>197</v>
      </c>
      <c r="B2" s="104" t="s">
        <v>198</v>
      </c>
      <c r="D2" s="105" t="s">
        <v>127</v>
      </c>
      <c r="E2" s="105" t="s">
        <v>128</v>
      </c>
      <c r="F2" s="105" t="s">
        <v>181</v>
      </c>
      <c r="G2" s="109" t="s">
        <v>199</v>
      </c>
    </row>
    <row r="3" spans="1:7">
      <c r="A3" s="104" t="s">
        <v>194</v>
      </c>
      <c r="B3" s="104" t="s">
        <v>264</v>
      </c>
      <c r="C3" s="109" t="s">
        <v>247</v>
      </c>
      <c r="F3" s="105">
        <v>8000</v>
      </c>
      <c r="G3" s="109" t="s">
        <v>233</v>
      </c>
    </row>
    <row r="4" spans="1:7" hidden="1">
      <c r="A4" s="104" t="s">
        <v>188</v>
      </c>
      <c r="B4" s="104" t="s">
        <v>162</v>
      </c>
      <c r="D4" s="105" t="s">
        <v>164</v>
      </c>
      <c r="E4" s="105" t="s">
        <v>165</v>
      </c>
      <c r="G4" s="109" t="s">
        <v>166</v>
      </c>
    </row>
    <row r="5" spans="1:7" hidden="1">
      <c r="A5" s="104" t="s">
        <v>188</v>
      </c>
      <c r="B5" s="104" t="s">
        <v>168</v>
      </c>
      <c r="C5" s="109" t="s">
        <v>206</v>
      </c>
      <c r="D5" s="105" t="s">
        <v>167</v>
      </c>
      <c r="E5" s="105" t="s">
        <v>169</v>
      </c>
    </row>
    <row r="6" spans="1:7" hidden="1">
      <c r="A6" s="104" t="s">
        <v>191</v>
      </c>
      <c r="B6" s="104" t="s">
        <v>171</v>
      </c>
      <c r="C6" s="109" t="s">
        <v>247</v>
      </c>
      <c r="G6" s="109" t="s">
        <v>215</v>
      </c>
    </row>
    <row r="7" spans="1:7" hidden="1">
      <c r="A7" s="107" t="s">
        <v>195</v>
      </c>
      <c r="B7" s="104" t="s">
        <v>147</v>
      </c>
    </row>
    <row r="8" spans="1:7" hidden="1">
      <c r="A8" s="107" t="s">
        <v>195</v>
      </c>
      <c r="B8" s="104" t="s">
        <v>148</v>
      </c>
    </row>
    <row r="9" spans="1:7" hidden="1">
      <c r="A9" s="107" t="s">
        <v>195</v>
      </c>
      <c r="B9" s="104" t="s">
        <v>149</v>
      </c>
    </row>
    <row r="10" spans="1:7" hidden="1">
      <c r="A10" s="104" t="s">
        <v>189</v>
      </c>
      <c r="B10" s="104" t="s">
        <v>209</v>
      </c>
      <c r="C10" s="109" t="s">
        <v>248</v>
      </c>
    </row>
    <row r="11" spans="1:7" hidden="1">
      <c r="A11" s="104" t="s">
        <v>192</v>
      </c>
      <c r="B11" s="104" t="s">
        <v>150</v>
      </c>
    </row>
    <row r="12" spans="1:7">
      <c r="A12" s="106" t="s">
        <v>193</v>
      </c>
      <c r="B12" s="106" t="s">
        <v>180</v>
      </c>
      <c r="C12" s="109" t="s">
        <v>247</v>
      </c>
      <c r="F12" s="105">
        <v>1200</v>
      </c>
      <c r="G12" s="109" t="s">
        <v>214</v>
      </c>
    </row>
    <row r="13" spans="1:7">
      <c r="A13" s="106" t="s">
        <v>189</v>
      </c>
      <c r="B13" s="106" t="s">
        <v>235</v>
      </c>
      <c r="C13" s="109" t="s">
        <v>244</v>
      </c>
      <c r="F13" s="110" t="s">
        <v>236</v>
      </c>
      <c r="G13" s="109" t="s">
        <v>216</v>
      </c>
    </row>
    <row r="14" spans="1:7" hidden="1">
      <c r="A14" s="104" t="s">
        <v>189</v>
      </c>
      <c r="B14" s="104" t="s">
        <v>152</v>
      </c>
    </row>
    <row r="15" spans="1:7" hidden="1">
      <c r="A15" s="104" t="s">
        <v>190</v>
      </c>
      <c r="B15" s="104" t="s">
        <v>172</v>
      </c>
      <c r="G15" s="109" t="s">
        <v>173</v>
      </c>
    </row>
    <row r="16" spans="1:7">
      <c r="A16" s="104" t="s">
        <v>194</v>
      </c>
      <c r="B16" s="104" t="s">
        <v>260</v>
      </c>
      <c r="C16" s="109" t="s">
        <v>244</v>
      </c>
      <c r="F16" s="105">
        <v>1200</v>
      </c>
      <c r="G16" s="109" t="s">
        <v>234</v>
      </c>
    </row>
    <row r="17" spans="1:7">
      <c r="A17" s="104" t="s">
        <v>193</v>
      </c>
      <c r="B17" s="104" t="s">
        <v>265</v>
      </c>
      <c r="C17" s="109" t="s">
        <v>243</v>
      </c>
      <c r="G17" s="109" t="s">
        <v>213</v>
      </c>
    </row>
    <row r="18" spans="1:7">
      <c r="A18" s="104" t="s">
        <v>193</v>
      </c>
      <c r="B18" s="104" t="s">
        <v>151</v>
      </c>
      <c r="C18" s="109" t="s">
        <v>243</v>
      </c>
      <c r="G18" s="109" t="s">
        <v>213</v>
      </c>
    </row>
    <row r="19" spans="1:7" hidden="1">
      <c r="A19" s="104" t="s">
        <v>189</v>
      </c>
      <c r="B19" s="104" t="s">
        <v>155</v>
      </c>
      <c r="C19" s="109" t="s">
        <v>247</v>
      </c>
      <c r="G19" s="109" t="s">
        <v>176</v>
      </c>
    </row>
    <row r="20" spans="1:7" hidden="1">
      <c r="A20" s="104" t="s">
        <v>188</v>
      </c>
      <c r="B20" s="104" t="s">
        <v>131</v>
      </c>
      <c r="C20" s="109" t="s">
        <v>247</v>
      </c>
      <c r="D20" s="105" t="s">
        <v>211</v>
      </c>
      <c r="G20" s="109" t="s">
        <v>237</v>
      </c>
    </row>
    <row r="21" spans="1:7" hidden="1">
      <c r="A21" s="104" t="s">
        <v>192</v>
      </c>
      <c r="B21" s="104" t="s">
        <v>130</v>
      </c>
    </row>
    <row r="22" spans="1:7" hidden="1">
      <c r="A22" s="104" t="s">
        <v>188</v>
      </c>
      <c r="B22" s="104" t="s">
        <v>145</v>
      </c>
      <c r="D22" s="105" t="s">
        <v>211</v>
      </c>
      <c r="G22" s="109" t="s">
        <v>238</v>
      </c>
    </row>
    <row r="23" spans="1:7" hidden="1">
      <c r="A23" s="104" t="s">
        <v>189</v>
      </c>
      <c r="B23" s="104" t="s">
        <v>177</v>
      </c>
      <c r="C23" s="109" t="s">
        <v>252</v>
      </c>
    </row>
    <row r="24" spans="1:7" hidden="1">
      <c r="A24" s="104" t="s">
        <v>194</v>
      </c>
      <c r="B24" s="104" t="s">
        <v>179</v>
      </c>
      <c r="C24" s="109" t="s">
        <v>206</v>
      </c>
      <c r="D24" s="105" t="s">
        <v>203</v>
      </c>
      <c r="E24" s="105" t="s">
        <v>204</v>
      </c>
      <c r="G24" s="109" t="s">
        <v>205</v>
      </c>
    </row>
    <row r="25" spans="1:7" hidden="1">
      <c r="A25" s="104" t="s">
        <v>189</v>
      </c>
      <c r="B25" s="104" t="s">
        <v>132</v>
      </c>
      <c r="C25" s="109" t="s">
        <v>252</v>
      </c>
      <c r="G25" s="109" t="s">
        <v>222</v>
      </c>
    </row>
    <row r="26" spans="1:7" hidden="1">
      <c r="A26" s="104" t="s">
        <v>189</v>
      </c>
      <c r="B26" s="104" t="s">
        <v>178</v>
      </c>
      <c r="C26" s="109" t="s">
        <v>250</v>
      </c>
    </row>
    <row r="27" spans="1:7" hidden="1">
      <c r="A27" s="104" t="s">
        <v>223</v>
      </c>
      <c r="B27" s="104" t="s">
        <v>186</v>
      </c>
    </row>
    <row r="28" spans="1:7" ht="16.5" customHeight="1">
      <c r="A28" s="108" t="s">
        <v>192</v>
      </c>
      <c r="B28" s="108" t="s">
        <v>219</v>
      </c>
      <c r="C28" s="109" t="s">
        <v>243</v>
      </c>
    </row>
    <row r="29" spans="1:7">
      <c r="A29" s="104" t="s">
        <v>185</v>
      </c>
      <c r="B29" s="104" t="s">
        <v>226</v>
      </c>
      <c r="C29" s="109" t="s">
        <v>243</v>
      </c>
    </row>
    <row r="30" spans="1:7" ht="63.75" hidden="1">
      <c r="A30" s="104" t="s">
        <v>192</v>
      </c>
      <c r="B30" s="104" t="s">
        <v>156</v>
      </c>
      <c r="C30" s="109" t="s">
        <v>206</v>
      </c>
      <c r="G30" s="109" t="s">
        <v>259</v>
      </c>
    </row>
    <row r="31" spans="1:7">
      <c r="A31" s="107" t="s">
        <v>201</v>
      </c>
      <c r="B31" s="107" t="s">
        <v>202</v>
      </c>
      <c r="C31" s="109" t="s">
        <v>247</v>
      </c>
    </row>
    <row r="32" spans="1:7">
      <c r="A32" s="104" t="s">
        <v>229</v>
      </c>
      <c r="B32" s="104" t="s">
        <v>232</v>
      </c>
      <c r="C32" s="109" t="s">
        <v>261</v>
      </c>
      <c r="G32" s="109" t="s">
        <v>256</v>
      </c>
    </row>
    <row r="33" spans="1:7" hidden="1">
      <c r="A33" s="104" t="s">
        <v>189</v>
      </c>
      <c r="B33" s="104" t="s">
        <v>217</v>
      </c>
      <c r="C33" s="109" t="s">
        <v>250</v>
      </c>
      <c r="G33" s="109" t="s">
        <v>220</v>
      </c>
    </row>
    <row r="34" spans="1:7" hidden="1">
      <c r="A34" s="104" t="s">
        <v>189</v>
      </c>
      <c r="B34" s="104" t="s">
        <v>154</v>
      </c>
      <c r="C34" s="109" t="s">
        <v>250</v>
      </c>
      <c r="G34" s="109" t="s">
        <v>187</v>
      </c>
    </row>
    <row r="35" spans="1:7" hidden="1">
      <c r="A35" s="107" t="s">
        <v>195</v>
      </c>
      <c r="B35" s="107" t="s">
        <v>182</v>
      </c>
    </row>
    <row r="36" spans="1:7" hidden="1">
      <c r="A36" s="107" t="s">
        <v>195</v>
      </c>
      <c r="B36" s="104" t="s">
        <v>129</v>
      </c>
    </row>
    <row r="37" spans="1:7" hidden="1">
      <c r="A37" s="107" t="s">
        <v>195</v>
      </c>
      <c r="B37" s="104" t="s">
        <v>153</v>
      </c>
    </row>
    <row r="38" spans="1:7" hidden="1">
      <c r="A38" s="104" t="s">
        <v>184</v>
      </c>
      <c r="B38" s="104" t="s">
        <v>146</v>
      </c>
      <c r="E38" s="105" t="s">
        <v>170</v>
      </c>
    </row>
    <row r="39" spans="1:7" ht="25.5">
      <c r="A39" s="104" t="s">
        <v>190</v>
      </c>
      <c r="B39" s="104" t="s">
        <v>246</v>
      </c>
      <c r="C39" s="109" t="s">
        <v>245</v>
      </c>
      <c r="D39" s="105" t="s">
        <v>163</v>
      </c>
      <c r="G39" s="109" t="s">
        <v>224</v>
      </c>
    </row>
    <row r="40" spans="1:7">
      <c r="A40" s="104" t="s">
        <v>193</v>
      </c>
      <c r="B40" s="104" t="s">
        <v>174</v>
      </c>
      <c r="C40" s="109" t="s">
        <v>262</v>
      </c>
      <c r="G40" s="109" t="s">
        <v>175</v>
      </c>
    </row>
    <row r="41" spans="1:7" ht="12" customHeight="1">
      <c r="A41" s="104" t="s">
        <v>190</v>
      </c>
      <c r="B41" s="104" t="s">
        <v>196</v>
      </c>
      <c r="C41" s="109" t="s">
        <v>245</v>
      </c>
      <c r="G41" s="109" t="s">
        <v>225</v>
      </c>
    </row>
    <row r="42" spans="1:7" ht="25.5">
      <c r="A42" s="107" t="s">
        <v>192</v>
      </c>
      <c r="B42" s="107" t="s">
        <v>200</v>
      </c>
      <c r="C42" s="109" t="s">
        <v>245</v>
      </c>
    </row>
    <row r="43" spans="1:7" hidden="1">
      <c r="A43" s="104" t="s">
        <v>188</v>
      </c>
      <c r="B43" s="104" t="s">
        <v>158</v>
      </c>
      <c r="C43" s="109" t="s">
        <v>206</v>
      </c>
      <c r="D43" s="105" t="s">
        <v>157</v>
      </c>
      <c r="E43" s="105" t="s">
        <v>159</v>
      </c>
    </row>
    <row r="44" spans="1:7" ht="25.5" hidden="1">
      <c r="A44" s="104" t="s">
        <v>188</v>
      </c>
      <c r="B44" s="104" t="s">
        <v>160</v>
      </c>
      <c r="C44" s="109" t="s">
        <v>248</v>
      </c>
      <c r="D44" s="105" t="s">
        <v>210</v>
      </c>
      <c r="E44" s="105" t="s">
        <v>161</v>
      </c>
      <c r="G44" s="109" t="s">
        <v>249</v>
      </c>
    </row>
    <row r="45" spans="1:7" s="111" customFormat="1" ht="30.75" hidden="1" customHeight="1">
      <c r="A45" s="104" t="s">
        <v>189</v>
      </c>
      <c r="B45" s="104" t="s">
        <v>111</v>
      </c>
      <c r="C45" s="109" t="s">
        <v>248</v>
      </c>
      <c r="D45" s="105"/>
      <c r="E45" s="105"/>
      <c r="F45" s="105"/>
    </row>
    <row r="46" spans="1:7" hidden="1">
      <c r="A46" s="104" t="s">
        <v>240</v>
      </c>
      <c r="B46" s="107" t="s">
        <v>212</v>
      </c>
      <c r="C46" s="109" t="s">
        <v>248</v>
      </c>
    </row>
    <row r="47" spans="1:7">
      <c r="A47" s="107" t="s">
        <v>185</v>
      </c>
      <c r="B47" s="107" t="s">
        <v>207</v>
      </c>
      <c r="C47" s="109" t="s">
        <v>251</v>
      </c>
      <c r="G47" s="109" t="s">
        <v>227</v>
      </c>
    </row>
    <row r="48" spans="1:7">
      <c r="A48" s="107" t="s">
        <v>192</v>
      </c>
      <c r="B48" s="107" t="s">
        <v>208</v>
      </c>
      <c r="C48" s="109" t="s">
        <v>263</v>
      </c>
    </row>
    <row r="49" spans="1:7" hidden="1">
      <c r="A49" s="107" t="s">
        <v>189</v>
      </c>
      <c r="B49" s="104" t="s">
        <v>221</v>
      </c>
      <c r="C49" s="109" t="s">
        <v>257</v>
      </c>
      <c r="G49" s="109" t="s">
        <v>258</v>
      </c>
    </row>
    <row r="50" spans="1:7">
      <c r="A50" s="107" t="s">
        <v>189</v>
      </c>
      <c r="B50" s="107" t="s">
        <v>218</v>
      </c>
      <c r="C50" s="109" t="s">
        <v>245</v>
      </c>
      <c r="G50" s="109" t="s">
        <v>220</v>
      </c>
    </row>
    <row r="51" spans="1:7" hidden="1">
      <c r="A51" s="104" t="s">
        <v>229</v>
      </c>
      <c r="B51" s="104" t="s">
        <v>228</v>
      </c>
      <c r="G51" s="109" t="s">
        <v>230</v>
      </c>
    </row>
    <row r="52" spans="1:7" hidden="1">
      <c r="A52" s="104" t="s">
        <v>223</v>
      </c>
      <c r="B52" s="104" t="s">
        <v>231</v>
      </c>
      <c r="G52" s="109" t="s">
        <v>230</v>
      </c>
    </row>
    <row r="53" spans="1:7" ht="25.5">
      <c r="A53" s="104" t="s">
        <v>185</v>
      </c>
      <c r="B53" s="104" t="s">
        <v>183</v>
      </c>
      <c r="C53" s="109" t="s">
        <v>251</v>
      </c>
      <c r="G53" s="109" t="s">
        <v>239</v>
      </c>
    </row>
    <row r="54" spans="1:7" hidden="1">
      <c r="A54" s="104" t="s">
        <v>242</v>
      </c>
      <c r="B54" s="104" t="s">
        <v>241</v>
      </c>
      <c r="C54" s="109" t="s">
        <v>206</v>
      </c>
      <c r="G54" s="109" t="s">
        <v>255</v>
      </c>
    </row>
    <row r="55" spans="1:7" hidden="1">
      <c r="A55" s="104" t="s">
        <v>189</v>
      </c>
      <c r="B55" s="104" t="s">
        <v>253</v>
      </c>
      <c r="C55" s="109" t="s">
        <v>250</v>
      </c>
      <c r="G55" s="109" t="s">
        <v>254</v>
      </c>
    </row>
    <row r="56" spans="1:7">
      <c r="A56" s="104" t="s">
        <v>189</v>
      </c>
      <c r="B56" s="104" t="s">
        <v>266</v>
      </c>
      <c r="C56" s="112" t="s">
        <v>247</v>
      </c>
    </row>
    <row r="57" spans="1:7">
      <c r="A57" s="104" t="s">
        <v>192</v>
      </c>
      <c r="B57" s="104" t="s">
        <v>267</v>
      </c>
      <c r="C57" s="109" t="s">
        <v>243</v>
      </c>
      <c r="F57" s="105">
        <v>3000</v>
      </c>
    </row>
    <row r="58" spans="1:7">
      <c r="A58" s="104" t="s">
        <v>268</v>
      </c>
      <c r="B58" s="104" t="s">
        <v>269</v>
      </c>
      <c r="C58" s="109" t="s">
        <v>251</v>
      </c>
    </row>
    <row r="59" spans="1:7">
      <c r="A59" s="104" t="s">
        <v>270</v>
      </c>
      <c r="C59" s="109" t="s">
        <v>245</v>
      </c>
    </row>
    <row r="76" spans="2:2">
      <c r="B76" s="104">
        <f>16*1.5</f>
        <v>24</v>
      </c>
    </row>
    <row r="77" spans="2:2">
      <c r="B77" s="104">
        <f>B76+18.95</f>
        <v>42.95</v>
      </c>
    </row>
  </sheetData>
  <autoFilter ref="A2:G55" xr:uid="{00000000-0009-0000-0000-000003000000}">
    <filterColumn colId="2">
      <filters>
        <filter val="doug to buy"/>
        <filter val="doug to do"/>
        <filter val="H to  to do"/>
        <filter val="H to do"/>
        <filter val="H to propose"/>
      </filters>
    </filterColumn>
    <sortState ref="A3:G52">
      <sortCondition ref="C2:C54"/>
    </sortState>
  </autoFilter>
  <conditionalFormatting sqref="C3:C16 C18:C120">
    <cfRule type="beginsWith" dxfId="11" priority="12" operator="beginsWith" text="H to">
      <formula>LEFT(C3,LEN("H to"))="H to"</formula>
    </cfRule>
  </conditionalFormatting>
  <conditionalFormatting sqref="C3:C16 C18:C112">
    <cfRule type="beginsWith" dxfId="10" priority="7" operator="beginsWith" text="wait">
      <formula>LEFT(C3,LEN("wait"))="wait"</formula>
    </cfRule>
    <cfRule type="beginsWith" dxfId="9" priority="8" operator="beginsWith" text="doug">
      <formula>LEFT(C3,LEN("doug"))="doug"</formula>
    </cfRule>
    <cfRule type="beginsWith" dxfId="8" priority="9" operator="beginsWith" text="lat">
      <formula>LEFT(C3,LEN("lat"))="lat"</formula>
    </cfRule>
    <cfRule type="beginsWith" dxfId="7" priority="10" operator="beginsWith" text="com">
      <formula>LEFT(C3,LEN("com"))="com"</formula>
    </cfRule>
    <cfRule type="beginsWith" dxfId="6" priority="11" operator="beginsWith" text="rej">
      <formula>LEFT(C3,LEN("rej"))="rej"</formula>
    </cfRule>
  </conditionalFormatting>
  <conditionalFormatting sqref="C17">
    <cfRule type="beginsWith" dxfId="5" priority="6" operator="beginsWith" text="H to">
      <formula>LEFT(C17,LEN("H to"))="H to"</formula>
    </cfRule>
  </conditionalFormatting>
  <conditionalFormatting sqref="C17">
    <cfRule type="beginsWith" dxfId="4" priority="1" operator="beginsWith" text="wait">
      <formula>LEFT(C17,LEN("wait"))="wait"</formula>
    </cfRule>
    <cfRule type="beginsWith" dxfId="3" priority="2" operator="beginsWith" text="doug">
      <formula>LEFT(C17,LEN("doug"))="doug"</formula>
    </cfRule>
    <cfRule type="beginsWith" dxfId="2" priority="3" operator="beginsWith" text="lat">
      <formula>LEFT(C17,LEN("lat"))="lat"</formula>
    </cfRule>
    <cfRule type="beginsWith" dxfId="1" priority="4" operator="beginsWith" text="com">
      <formula>LEFT(C17,LEN("com"))="com"</formula>
    </cfRule>
    <cfRule type="beginsWith" dxfId="0" priority="5" operator="beginsWith" text="rej">
      <formula>LEFT(C17,LEN("rej"))="rej"</formula>
    </cfRule>
  </conditionalFormatting>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topLeftCell="A2" workbookViewId="0">
      <selection activeCell="D14" sqref="D14"/>
    </sheetView>
  </sheetViews>
  <sheetFormatPr defaultRowHeight="15"/>
  <cols>
    <col min="2" max="2" width="9.140625" style="88"/>
  </cols>
  <sheetData>
    <row r="1" spans="1:2">
      <c r="A1" s="91">
        <v>42309</v>
      </c>
      <c r="B1" s="90" t="s">
        <v>100</v>
      </c>
    </row>
    <row r="2" spans="1:2">
      <c r="A2" t="s">
        <v>109</v>
      </c>
      <c r="B2" s="90" t="s">
        <v>105</v>
      </c>
    </row>
    <row r="3" spans="1:2">
      <c r="A3" t="s">
        <v>109</v>
      </c>
      <c r="B3" s="90" t="s">
        <v>101</v>
      </c>
    </row>
    <row r="4" spans="1:2">
      <c r="A4" t="s">
        <v>109</v>
      </c>
      <c r="B4" s="88" t="s">
        <v>102</v>
      </c>
    </row>
    <row r="5" spans="1:2">
      <c r="A5" t="s">
        <v>109</v>
      </c>
      <c r="B5" s="88" t="s">
        <v>103</v>
      </c>
    </row>
    <row r="6" spans="1:2">
      <c r="A6" t="s">
        <v>109</v>
      </c>
      <c r="B6" s="90" t="s">
        <v>104</v>
      </c>
    </row>
    <row r="7" spans="1:2">
      <c r="A7" t="s">
        <v>109</v>
      </c>
      <c r="B7" s="89" t="s">
        <v>106</v>
      </c>
    </row>
    <row r="8" spans="1:2">
      <c r="A8" t="s">
        <v>109</v>
      </c>
      <c r="B8" s="89" t="s">
        <v>107</v>
      </c>
    </row>
    <row r="9" spans="1:2">
      <c r="A9" t="s">
        <v>109</v>
      </c>
      <c r="B9" s="89" t="s">
        <v>108</v>
      </c>
    </row>
  </sheetData>
  <hyperlinks>
    <hyperlink ref="B7" r:id="rId1" display="https://www.facebook.com/hashtag/6thchildentryfree?source=feed_text&amp;story_id=1095800463792965" xr:uid="{00000000-0004-0000-0400-000000000000}"/>
    <hyperlink ref="B8" r:id="rId2" display="https://www.facebook.com/hashtag/icecreamday?source=feed_text&amp;story_id=1081505145222497" xr:uid="{00000000-0004-0000-0400-000001000000}"/>
    <hyperlink ref="B9" r:id="rId3" display="http://www.snakes-and-ladders.co.uk/stagecoach/" xr:uid="{00000000-0004-0000-0400-000002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4:H12"/>
  <sheetViews>
    <sheetView workbookViewId="0">
      <selection activeCell="D12" sqref="D12"/>
    </sheetView>
  </sheetViews>
  <sheetFormatPr defaultRowHeight="15"/>
  <cols>
    <col min="3" max="3" width="19.7109375" customWidth="1"/>
  </cols>
  <sheetData>
    <row r="4" spans="3:8">
      <c r="D4" t="s">
        <v>280</v>
      </c>
      <c r="E4" t="s">
        <v>281</v>
      </c>
      <c r="F4" t="s">
        <v>282</v>
      </c>
      <c r="G4" t="s">
        <v>283</v>
      </c>
      <c r="H4" t="s">
        <v>284</v>
      </c>
    </row>
    <row r="5" spans="3:8">
      <c r="C5" t="s">
        <v>285</v>
      </c>
      <c r="D5" s="114" t="s">
        <v>286</v>
      </c>
      <c r="E5" s="115">
        <f>300/50</f>
        <v>6</v>
      </c>
      <c r="F5" s="115">
        <v>50</v>
      </c>
      <c r="G5">
        <f>F5*E5</f>
        <v>300</v>
      </c>
    </row>
    <row r="6" spans="3:8">
      <c r="D6">
        <v>90</v>
      </c>
    </row>
    <row r="9" spans="3:8">
      <c r="C9" s="116" t="s">
        <v>289</v>
      </c>
      <c r="D9" s="117">
        <f>50*6</f>
        <v>300</v>
      </c>
    </row>
    <row r="10" spans="3:8">
      <c r="C10" s="116" t="s">
        <v>287</v>
      </c>
      <c r="D10" s="117">
        <f>40*4.5</f>
        <v>180</v>
      </c>
    </row>
    <row r="11" spans="3:8">
      <c r="C11" s="116" t="s">
        <v>290</v>
      </c>
      <c r="D11" s="117">
        <f>10*3</f>
        <v>30</v>
      </c>
    </row>
    <row r="12" spans="3:8">
      <c r="C12" s="116" t="s">
        <v>288</v>
      </c>
      <c r="D12" s="117">
        <f>SUM(D9:D11)</f>
        <v>510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O13" sqref="O13"/>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party</vt:lpstr>
      <vt:lpstr>entry price comparision</vt:lpstr>
      <vt:lpstr>add on examples</vt:lpstr>
      <vt:lpstr>Ideas</vt:lpstr>
      <vt:lpstr>S&amp;L offers .</vt:lpstr>
      <vt:lpstr>SCHOOL CHARITY PARTY</vt:lpstr>
      <vt:lpstr>Sheet3</vt:lpstr>
      <vt:lpstr>party!Print_Area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Howells</dc:creator>
  <cp:lastModifiedBy>Harri Howells</cp:lastModifiedBy>
  <cp:lastPrinted>2018-09-22T19:25:43Z</cp:lastPrinted>
  <dcterms:created xsi:type="dcterms:W3CDTF">2015-10-24T18:15:07Z</dcterms:created>
  <dcterms:modified xsi:type="dcterms:W3CDTF">2018-09-22T20:05:57Z</dcterms:modified>
</cp:coreProperties>
</file>